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risbane\Housing Dept\Economics and Statistics\Building Approvals\"/>
    </mc:Choice>
  </mc:AlternateContent>
  <bookViews>
    <workbookView xWindow="0" yWindow="60" windowWidth="24015" windowHeight="10650"/>
  </bookViews>
  <sheets>
    <sheet name="Contents" sheetId="1" r:id="rId1"/>
    <sheet name="Summary" sheetId="16" r:id="rId2"/>
    <sheet name="Queensland" sheetId="14" r:id="rId3"/>
    <sheet name="Brisbane &amp; Surrounds" sheetId="2" r:id="rId4"/>
    <sheet name="Gold Coast" sheetId="4" r:id="rId5"/>
    <sheet name="Sunshine Coast" sheetId="5" r:id="rId6"/>
    <sheet name="Darling Downs &amp; South West Qld" sheetId="6" r:id="rId7"/>
    <sheet name="Burnett &amp; Wide Bay" sheetId="7" r:id="rId8"/>
    <sheet name="Central Queensland" sheetId="9" r:id="rId9"/>
    <sheet name="Mackay &amp; Whitsunday" sheetId="10" r:id="rId10"/>
    <sheet name="North Queensland" sheetId="15" r:id="rId11"/>
    <sheet name="Far North Queensland" sheetId="12" r:id="rId12"/>
  </sheets>
  <definedNames>
    <definedName name="_xlnm.Print_Area" localSheetId="5">'Sunshine Coast'!$B$1:$O$23</definedName>
  </definedNames>
  <calcPr calcId="152511"/>
</workbook>
</file>

<file path=xl/calcChain.xml><?xml version="1.0" encoding="utf-8"?>
<calcChain xmlns="http://schemas.openxmlformats.org/spreadsheetml/2006/main">
  <c r="J38" i="2" l="1"/>
  <c r="K38" i="2"/>
  <c r="L38" i="2"/>
  <c r="M38" i="2"/>
  <c r="J39" i="2"/>
  <c r="K39" i="2"/>
  <c r="L39" i="2"/>
  <c r="M39" i="2"/>
  <c r="J40" i="2"/>
  <c r="K40" i="2"/>
  <c r="L40" i="2"/>
  <c r="M40" i="2"/>
  <c r="F38" i="2" l="1"/>
  <c r="G38" i="2"/>
  <c r="H38" i="2"/>
  <c r="I38" i="2"/>
  <c r="F39" i="2"/>
  <c r="G39" i="2"/>
  <c r="H39" i="2"/>
  <c r="I39" i="2"/>
  <c r="F40" i="2"/>
  <c r="G40" i="2"/>
  <c r="H40" i="2"/>
  <c r="I40" i="2"/>
  <c r="G41" i="2"/>
  <c r="I41" i="2"/>
  <c r="G42" i="2"/>
  <c r="I42" i="2"/>
  <c r="G43" i="2"/>
  <c r="I43" i="2"/>
  <c r="G44" i="2"/>
  <c r="I44" i="2"/>
  <c r="AA23" i="5" l="1"/>
  <c r="AA22" i="5"/>
  <c r="AA21" i="5"/>
  <c r="AA20" i="5"/>
  <c r="Y23" i="5"/>
  <c r="Y22" i="5"/>
  <c r="Y21" i="5"/>
  <c r="Y20" i="5"/>
  <c r="W23" i="5"/>
  <c r="W22" i="5"/>
  <c r="W21" i="5"/>
  <c r="W20" i="5"/>
  <c r="U23" i="5"/>
  <c r="U22" i="5"/>
  <c r="U21" i="5"/>
  <c r="U20" i="5"/>
  <c r="S23" i="5"/>
  <c r="S22" i="5"/>
  <c r="S21" i="5"/>
  <c r="S20" i="5"/>
  <c r="Q23" i="5"/>
  <c r="Q22" i="5"/>
  <c r="Q21" i="5"/>
  <c r="Q20" i="5"/>
  <c r="O23" i="5"/>
  <c r="O22" i="5"/>
  <c r="O21" i="5"/>
  <c r="O20" i="5"/>
  <c r="M23" i="5"/>
  <c r="M22" i="5"/>
  <c r="M21" i="5"/>
  <c r="M20" i="5"/>
  <c r="K23" i="5"/>
  <c r="K22" i="5"/>
  <c r="K21" i="5"/>
  <c r="K20" i="5"/>
  <c r="I23" i="5"/>
  <c r="I22" i="5"/>
  <c r="I21" i="5"/>
  <c r="I20" i="5"/>
  <c r="G23" i="5"/>
  <c r="G22" i="5"/>
  <c r="G21" i="5"/>
  <c r="G20" i="5"/>
  <c r="E20" i="5"/>
  <c r="E21" i="5"/>
  <c r="E22" i="5"/>
  <c r="E23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D19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D18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D17" i="5"/>
  <c r="AC9" i="5"/>
  <c r="AC8" i="5"/>
  <c r="AC7" i="5"/>
  <c r="AC6" i="5"/>
  <c r="AC5" i="5"/>
  <c r="AB5" i="5"/>
  <c r="AC4" i="5"/>
  <c r="AB4" i="5"/>
  <c r="AC3" i="5"/>
  <c r="AB3" i="5"/>
  <c r="AB3" i="2"/>
  <c r="AC3" i="2"/>
  <c r="AB4" i="2"/>
  <c r="AC4" i="2"/>
  <c r="AB5" i="2"/>
  <c r="AC5" i="2"/>
  <c r="AC6" i="2"/>
  <c r="AC7" i="2"/>
  <c r="AB3" i="12"/>
  <c r="AC3" i="12"/>
  <c r="AB4" i="12"/>
  <c r="AC4" i="12"/>
  <c r="AB5" i="12"/>
  <c r="AC5" i="12"/>
  <c r="AC6" i="12"/>
  <c r="AC7" i="12"/>
  <c r="AC8" i="12"/>
  <c r="AC9" i="12"/>
  <c r="AB10" i="12"/>
  <c r="AC10" i="12"/>
  <c r="AB11" i="12"/>
  <c r="AC11" i="12"/>
  <c r="AB12" i="12"/>
  <c r="AC12" i="12"/>
  <c r="AC13" i="12"/>
  <c r="AC14" i="12"/>
  <c r="AC15" i="12"/>
  <c r="AC16" i="12"/>
  <c r="AB17" i="12"/>
  <c r="AC17" i="12"/>
  <c r="AB18" i="12"/>
  <c r="AC18" i="12"/>
  <c r="AB19" i="12"/>
  <c r="AC19" i="12"/>
  <c r="AC20" i="12"/>
  <c r="AC21" i="12"/>
  <c r="AC22" i="12"/>
  <c r="AC23" i="12"/>
  <c r="AA30" i="9"/>
  <c r="AA29" i="9"/>
  <c r="AA28" i="9"/>
  <c r="AA27" i="9"/>
  <c r="Y30" i="9"/>
  <c r="Y29" i="9"/>
  <c r="Y28" i="9"/>
  <c r="Y27" i="9"/>
  <c r="W30" i="9"/>
  <c r="W29" i="9"/>
  <c r="W28" i="9"/>
  <c r="W27" i="9"/>
  <c r="U30" i="9"/>
  <c r="U29" i="9"/>
  <c r="U28" i="9"/>
  <c r="U27" i="9"/>
  <c r="S30" i="9"/>
  <c r="S29" i="9"/>
  <c r="S28" i="9"/>
  <c r="S27" i="9"/>
  <c r="Q30" i="9"/>
  <c r="Q29" i="9"/>
  <c r="Q28" i="9"/>
  <c r="Q27" i="9"/>
  <c r="O30" i="9"/>
  <c r="O29" i="9"/>
  <c r="O28" i="9"/>
  <c r="O27" i="9"/>
  <c r="M28" i="9"/>
  <c r="M29" i="9"/>
  <c r="AC29" i="9" s="1"/>
  <c r="M30" i="9"/>
  <c r="M27" i="9"/>
  <c r="K27" i="9"/>
  <c r="I27" i="9"/>
  <c r="G27" i="9"/>
  <c r="E27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D26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D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D25" i="9"/>
  <c r="AC30" i="9"/>
  <c r="AB31" i="9"/>
  <c r="AC31" i="9"/>
  <c r="AB32" i="9"/>
  <c r="AC32" i="9"/>
  <c r="AB33" i="9"/>
  <c r="AC33" i="9"/>
  <c r="AC34" i="9"/>
  <c r="AC35" i="9"/>
  <c r="AC36" i="9"/>
  <c r="AC37" i="9"/>
  <c r="AB38" i="9"/>
  <c r="AC38" i="9"/>
  <c r="AB39" i="9"/>
  <c r="AC39" i="9"/>
  <c r="AB40" i="9"/>
  <c r="AC40" i="9"/>
  <c r="AC41" i="9"/>
  <c r="AC42" i="9"/>
  <c r="AC43" i="9"/>
  <c r="AC44" i="9"/>
  <c r="AC26" i="9" l="1"/>
  <c r="AC24" i="9"/>
  <c r="AB24" i="9"/>
  <c r="AB26" i="9"/>
  <c r="AC28" i="9"/>
  <c r="AC27" i="9"/>
  <c r="AC16" i="5" l="1"/>
  <c r="AC15" i="5"/>
  <c r="AC14" i="5"/>
  <c r="AC13" i="5"/>
  <c r="AC12" i="5"/>
  <c r="AB12" i="5"/>
  <c r="AC11" i="5"/>
  <c r="AB11" i="5"/>
  <c r="AC10" i="5"/>
  <c r="AB10" i="5"/>
  <c r="Z25" i="10" l="1"/>
  <c r="Z26" i="10"/>
  <c r="X25" i="10"/>
  <c r="X26" i="10"/>
  <c r="V25" i="10"/>
  <c r="V26" i="10"/>
  <c r="T25" i="10"/>
  <c r="T26" i="10"/>
  <c r="R25" i="10"/>
  <c r="R26" i="10"/>
  <c r="P25" i="10"/>
  <c r="P26" i="10"/>
  <c r="AA25" i="10"/>
  <c r="AA26" i="10"/>
  <c r="AA27" i="10"/>
  <c r="AA28" i="10"/>
  <c r="AA29" i="10"/>
  <c r="AA30" i="10"/>
  <c r="Y25" i="10"/>
  <c r="Y26" i="10"/>
  <c r="Y27" i="10"/>
  <c r="Y28" i="10"/>
  <c r="Y29" i="10"/>
  <c r="Y30" i="10"/>
  <c r="W25" i="10"/>
  <c r="W26" i="10"/>
  <c r="W27" i="10"/>
  <c r="W28" i="10"/>
  <c r="W29" i="10"/>
  <c r="W30" i="10"/>
  <c r="U25" i="10"/>
  <c r="U26" i="10"/>
  <c r="U27" i="10"/>
  <c r="U28" i="10"/>
  <c r="U29" i="10"/>
  <c r="U30" i="10"/>
  <c r="S25" i="10"/>
  <c r="S26" i="10"/>
  <c r="S27" i="10"/>
  <c r="S28" i="10"/>
  <c r="S29" i="10"/>
  <c r="S30" i="10"/>
  <c r="Q25" i="10"/>
  <c r="Q26" i="10"/>
  <c r="Q27" i="10"/>
  <c r="Q28" i="10"/>
  <c r="Q29" i="10"/>
  <c r="Q30" i="10"/>
  <c r="O25" i="10"/>
  <c r="O26" i="10"/>
  <c r="O27" i="10"/>
  <c r="O28" i="10"/>
  <c r="O29" i="10"/>
  <c r="O30" i="10"/>
  <c r="N25" i="10"/>
  <c r="N26" i="10"/>
  <c r="M25" i="10"/>
  <c r="M26" i="10"/>
  <c r="M27" i="10"/>
  <c r="M28" i="10"/>
  <c r="M29" i="10"/>
  <c r="M30" i="10"/>
  <c r="L25" i="10"/>
  <c r="L26" i="10"/>
  <c r="K25" i="10"/>
  <c r="K26" i="10"/>
  <c r="K27" i="10"/>
  <c r="K28" i="10"/>
  <c r="K29" i="10"/>
  <c r="K30" i="10"/>
  <c r="J25" i="10"/>
  <c r="J26" i="10"/>
  <c r="I25" i="10"/>
  <c r="I26" i="10"/>
  <c r="I27" i="10"/>
  <c r="I28" i="10"/>
  <c r="I29" i="10"/>
  <c r="I30" i="10"/>
  <c r="H25" i="10"/>
  <c r="H26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5" i="10"/>
  <c r="G26" i="10"/>
  <c r="G27" i="10"/>
  <c r="G28" i="10"/>
  <c r="G29" i="10"/>
  <c r="G30" i="10"/>
  <c r="G24" i="10"/>
  <c r="F25" i="10"/>
  <c r="F26" i="10"/>
  <c r="F24" i="10"/>
  <c r="E25" i="10"/>
  <c r="E26" i="10"/>
  <c r="E27" i="10"/>
  <c r="E28" i="10"/>
  <c r="E29" i="10"/>
  <c r="E30" i="10"/>
  <c r="E24" i="10"/>
  <c r="D25" i="10"/>
  <c r="D26" i="10"/>
  <c r="D24" i="10"/>
  <c r="AC23" i="10"/>
  <c r="AC22" i="10"/>
  <c r="AC21" i="10"/>
  <c r="AC20" i="10"/>
  <c r="AC19" i="10"/>
  <c r="AB19" i="10"/>
  <c r="AC18" i="10"/>
  <c r="AB18" i="10"/>
  <c r="AC17" i="10"/>
  <c r="AB17" i="10"/>
  <c r="AC16" i="10"/>
  <c r="AC15" i="10"/>
  <c r="AC14" i="10"/>
  <c r="AC13" i="10"/>
  <c r="AC12" i="10"/>
  <c r="AB12" i="10"/>
  <c r="AC11" i="10"/>
  <c r="AB11" i="10"/>
  <c r="AC10" i="10"/>
  <c r="AB10" i="10"/>
  <c r="AC9" i="10"/>
  <c r="AC8" i="10"/>
  <c r="AC7" i="10"/>
  <c r="AC6" i="10"/>
  <c r="AC5" i="10"/>
  <c r="AB5" i="10"/>
  <c r="AC4" i="10"/>
  <c r="AB4" i="10"/>
  <c r="AC3" i="10"/>
  <c r="AB3" i="10"/>
  <c r="AC37" i="7"/>
  <c r="AC36" i="7"/>
  <c r="AC35" i="7"/>
  <c r="AC34" i="7"/>
  <c r="AC33" i="7"/>
  <c r="AB33" i="7"/>
  <c r="AC32" i="7"/>
  <c r="AB32" i="7"/>
  <c r="AC31" i="7"/>
  <c r="AB31" i="7"/>
  <c r="S39" i="7"/>
  <c r="S40" i="7"/>
  <c r="S41" i="7"/>
  <c r="S42" i="7"/>
  <c r="S43" i="7"/>
  <c r="S44" i="7"/>
  <c r="S38" i="7"/>
  <c r="R39" i="7"/>
  <c r="R40" i="7"/>
  <c r="R38" i="7"/>
  <c r="Q39" i="7"/>
  <c r="Q40" i="7"/>
  <c r="Q41" i="7"/>
  <c r="Q42" i="7"/>
  <c r="Q43" i="7"/>
  <c r="Q44" i="7"/>
  <c r="Q38" i="7"/>
  <c r="P39" i="7"/>
  <c r="P40" i="7"/>
  <c r="P38" i="7"/>
  <c r="O39" i="7"/>
  <c r="O40" i="7"/>
  <c r="O41" i="7"/>
  <c r="O42" i="7"/>
  <c r="O43" i="7"/>
  <c r="O44" i="7"/>
  <c r="O38" i="7"/>
  <c r="N39" i="7"/>
  <c r="N40" i="7"/>
  <c r="N38" i="7"/>
  <c r="M39" i="7"/>
  <c r="M40" i="7"/>
  <c r="M41" i="7"/>
  <c r="M42" i="7"/>
  <c r="M43" i="7"/>
  <c r="M44" i="7"/>
  <c r="M38" i="7"/>
  <c r="L39" i="7"/>
  <c r="L40" i="7"/>
  <c r="L38" i="7"/>
  <c r="K39" i="7"/>
  <c r="K40" i="7"/>
  <c r="K41" i="7"/>
  <c r="K42" i="7"/>
  <c r="K43" i="7"/>
  <c r="K44" i="7"/>
  <c r="K38" i="7"/>
  <c r="J39" i="7"/>
  <c r="J40" i="7"/>
  <c r="J38" i="7"/>
  <c r="I39" i="7"/>
  <c r="I40" i="7"/>
  <c r="I41" i="7"/>
  <c r="I42" i="7"/>
  <c r="I43" i="7"/>
  <c r="I44" i="7"/>
  <c r="I38" i="7"/>
  <c r="H39" i="7"/>
  <c r="H40" i="7"/>
  <c r="H38" i="7"/>
  <c r="G39" i="7"/>
  <c r="G40" i="7"/>
  <c r="G41" i="7"/>
  <c r="G42" i="7"/>
  <c r="G43" i="7"/>
  <c r="G44" i="7"/>
  <c r="G38" i="7"/>
  <c r="F39" i="7"/>
  <c r="F40" i="7"/>
  <c r="F38" i="7"/>
  <c r="E39" i="7"/>
  <c r="E40" i="7"/>
  <c r="E41" i="7"/>
  <c r="E42" i="7"/>
  <c r="E43" i="7"/>
  <c r="E44" i="7"/>
  <c r="E38" i="7"/>
  <c r="D40" i="7"/>
  <c r="D39" i="7"/>
  <c r="D38" i="7"/>
  <c r="AA44" i="7"/>
  <c r="Y44" i="7"/>
  <c r="W44" i="7"/>
  <c r="U44" i="7"/>
  <c r="AA43" i="7"/>
  <c r="Y43" i="7"/>
  <c r="W43" i="7"/>
  <c r="U43" i="7"/>
  <c r="AA42" i="7"/>
  <c r="Y42" i="7"/>
  <c r="W42" i="7"/>
  <c r="U42" i="7"/>
  <c r="AA41" i="7"/>
  <c r="Y41" i="7"/>
  <c r="W41" i="7"/>
  <c r="U41" i="7"/>
  <c r="AA40" i="7"/>
  <c r="Z40" i="7"/>
  <c r="Y40" i="7"/>
  <c r="X40" i="7"/>
  <c r="W40" i="7"/>
  <c r="V40" i="7"/>
  <c r="U40" i="7"/>
  <c r="T40" i="7"/>
  <c r="AA39" i="7"/>
  <c r="Z39" i="7"/>
  <c r="Y39" i="7"/>
  <c r="X39" i="7"/>
  <c r="W39" i="7"/>
  <c r="V39" i="7"/>
  <c r="U39" i="7"/>
  <c r="T39" i="7"/>
  <c r="AA38" i="7"/>
  <c r="Z38" i="7"/>
  <c r="Y38" i="7"/>
  <c r="X38" i="7"/>
  <c r="W38" i="7"/>
  <c r="V38" i="7"/>
  <c r="U38" i="7"/>
  <c r="T38" i="7"/>
  <c r="AB38" i="7" l="1"/>
  <c r="AC29" i="10"/>
  <c r="AC27" i="10"/>
  <c r="AC30" i="10"/>
  <c r="AC28" i="10"/>
  <c r="AC26" i="10"/>
  <c r="AB26" i="10"/>
  <c r="AB25" i="10"/>
  <c r="AC25" i="10"/>
  <c r="AB24" i="10"/>
  <c r="AC24" i="10"/>
  <c r="AB40" i="7"/>
  <c r="AC43" i="7"/>
  <c r="AB39" i="7"/>
  <c r="AC38" i="7"/>
  <c r="AC41" i="7"/>
  <c r="AC42" i="7"/>
  <c r="AC39" i="7"/>
  <c r="AC40" i="7"/>
  <c r="AC44" i="7"/>
  <c r="AC51" i="15"/>
  <c r="AC50" i="15"/>
  <c r="AC49" i="15"/>
  <c r="AC48" i="15"/>
  <c r="AC47" i="15"/>
  <c r="AB47" i="15"/>
  <c r="AC46" i="15"/>
  <c r="AB46" i="15"/>
  <c r="AC45" i="15"/>
  <c r="AB45" i="15"/>
  <c r="AC58" i="15"/>
  <c r="AC57" i="15"/>
  <c r="AC56" i="15"/>
  <c r="AC55" i="15"/>
  <c r="AC54" i="15"/>
  <c r="AB54" i="15"/>
  <c r="AC53" i="15"/>
  <c r="AB53" i="15"/>
  <c r="AC52" i="15"/>
  <c r="AB52" i="15"/>
  <c r="AA37" i="15" l="1"/>
  <c r="Y37" i="15"/>
  <c r="W37" i="15"/>
  <c r="U37" i="15"/>
  <c r="S37" i="15"/>
  <c r="Q37" i="15"/>
  <c r="O37" i="15"/>
  <c r="M37" i="15"/>
  <c r="K37" i="15"/>
  <c r="I37" i="15"/>
  <c r="G37" i="15"/>
  <c r="E37" i="15"/>
  <c r="AA36" i="15"/>
  <c r="Y36" i="15"/>
  <c r="W36" i="15"/>
  <c r="U36" i="15"/>
  <c r="S36" i="15"/>
  <c r="Q36" i="15"/>
  <c r="O36" i="15"/>
  <c r="M36" i="15"/>
  <c r="K36" i="15"/>
  <c r="I36" i="15"/>
  <c r="G36" i="15"/>
  <c r="E36" i="15"/>
  <c r="AA35" i="15"/>
  <c r="Y35" i="15"/>
  <c r="W35" i="15"/>
  <c r="U35" i="15"/>
  <c r="S35" i="15"/>
  <c r="Q35" i="15"/>
  <c r="O35" i="15"/>
  <c r="M35" i="15"/>
  <c r="K35" i="15"/>
  <c r="I35" i="15"/>
  <c r="G35" i="15"/>
  <c r="E35" i="15"/>
  <c r="AA34" i="15"/>
  <c r="Y34" i="15"/>
  <c r="W34" i="15"/>
  <c r="U34" i="15"/>
  <c r="S34" i="15"/>
  <c r="Q34" i="15"/>
  <c r="O34" i="15"/>
  <c r="M34" i="15"/>
  <c r="K34" i="15"/>
  <c r="I34" i="15"/>
  <c r="G34" i="15"/>
  <c r="E34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AC43" i="15"/>
  <c r="AB40" i="15"/>
  <c r="AC39" i="15"/>
  <c r="AB39" i="15"/>
  <c r="AC38" i="15"/>
  <c r="AB38" i="15"/>
  <c r="AC30" i="15"/>
  <c r="AC29" i="15"/>
  <c r="AC28" i="15"/>
  <c r="AC27" i="15"/>
  <c r="AC26" i="15"/>
  <c r="AB26" i="15"/>
  <c r="AC25" i="15"/>
  <c r="AB25" i="15"/>
  <c r="AC24" i="15"/>
  <c r="AB24" i="15"/>
  <c r="AC23" i="15"/>
  <c r="AC22" i="15"/>
  <c r="AC21" i="15"/>
  <c r="AC20" i="15"/>
  <c r="AC19" i="15"/>
  <c r="AB19" i="15"/>
  <c r="AC18" i="15"/>
  <c r="AB18" i="15"/>
  <c r="AC17" i="15"/>
  <c r="AB17" i="15"/>
  <c r="AC16" i="15"/>
  <c r="AC15" i="15"/>
  <c r="AC14" i="15"/>
  <c r="AC13" i="15"/>
  <c r="AC12" i="15"/>
  <c r="AB12" i="15"/>
  <c r="AC11" i="15"/>
  <c r="AB11" i="15"/>
  <c r="AC10" i="15"/>
  <c r="AB10" i="15"/>
  <c r="AC9" i="15"/>
  <c r="AC8" i="15"/>
  <c r="AC7" i="15"/>
  <c r="AC6" i="15"/>
  <c r="AC5" i="15"/>
  <c r="AB5" i="15"/>
  <c r="AC4" i="15"/>
  <c r="AB4" i="15"/>
  <c r="AC3" i="15"/>
  <c r="AB3" i="15"/>
  <c r="AC34" i="15" l="1"/>
  <c r="AC35" i="15"/>
  <c r="AC36" i="15"/>
  <c r="AB33" i="15"/>
  <c r="AC31" i="15"/>
  <c r="AB31" i="15"/>
  <c r="AC32" i="15"/>
  <c r="AC33" i="15"/>
  <c r="AB32" i="15"/>
  <c r="AC37" i="15"/>
  <c r="AC44" i="15"/>
  <c r="AC41" i="15"/>
  <c r="AC42" i="15"/>
  <c r="AC40" i="15"/>
  <c r="AC53" i="6"/>
  <c r="AC52" i="6"/>
  <c r="AC51" i="6"/>
  <c r="AC50" i="6"/>
  <c r="AC49" i="6"/>
  <c r="AB49" i="6"/>
  <c r="AC48" i="6"/>
  <c r="AB48" i="6"/>
  <c r="AC47" i="6"/>
  <c r="AB47" i="6"/>
  <c r="T38" i="2" l="1"/>
  <c r="U38" i="2"/>
  <c r="T39" i="2"/>
  <c r="U39" i="2"/>
  <c r="T40" i="2"/>
  <c r="U40" i="2"/>
  <c r="U41" i="2"/>
  <c r="U42" i="2"/>
  <c r="U43" i="2"/>
  <c r="U44" i="2"/>
  <c r="G52" i="9" l="1"/>
  <c r="AC60" i="7"/>
  <c r="AC59" i="7"/>
  <c r="AC58" i="7"/>
  <c r="AC57" i="7"/>
  <c r="AC56" i="7"/>
  <c r="AB56" i="7"/>
  <c r="AC55" i="7"/>
  <c r="AB55" i="7"/>
  <c r="AC54" i="7"/>
  <c r="AB54" i="7"/>
  <c r="AC53" i="7"/>
  <c r="AB10" i="2"/>
  <c r="AB12" i="2"/>
  <c r="AB11" i="2"/>
  <c r="AB17" i="2"/>
  <c r="AB18" i="2"/>
  <c r="AB19" i="2"/>
  <c r="Z47" i="12" l="1"/>
  <c r="AA47" i="12"/>
  <c r="Z48" i="12"/>
  <c r="AA48" i="12"/>
  <c r="Z49" i="12"/>
  <c r="AA49" i="12"/>
  <c r="AA50" i="12"/>
  <c r="AA51" i="12"/>
  <c r="AA52" i="12"/>
  <c r="AA53" i="12"/>
  <c r="Z24" i="12"/>
  <c r="AA24" i="12"/>
  <c r="Z25" i="12"/>
  <c r="AA25" i="12"/>
  <c r="Z26" i="12"/>
  <c r="AA26" i="12"/>
  <c r="AA27" i="12"/>
  <c r="AA28" i="12"/>
  <c r="AA29" i="12"/>
  <c r="AA30" i="12"/>
  <c r="Z52" i="9"/>
  <c r="AA52" i="9"/>
  <c r="Z53" i="9"/>
  <c r="AA53" i="9"/>
  <c r="Z54" i="9"/>
  <c r="AA54" i="9"/>
  <c r="AA55" i="9"/>
  <c r="AA56" i="9"/>
  <c r="AA57" i="9"/>
  <c r="AA58" i="9"/>
  <c r="Z31" i="6" l="1"/>
  <c r="AA31" i="6"/>
  <c r="Z32" i="6"/>
  <c r="AA32" i="6"/>
  <c r="Z33" i="6"/>
  <c r="AA33" i="6"/>
  <c r="AA34" i="6"/>
  <c r="AA35" i="6"/>
  <c r="AA36" i="6"/>
  <c r="AA37" i="6"/>
  <c r="Z38" i="2" l="1"/>
  <c r="Z73" i="2" s="1"/>
  <c r="AA38" i="2"/>
  <c r="AA73" i="2" s="1"/>
  <c r="Z39" i="2"/>
  <c r="Z74" i="2" s="1"/>
  <c r="AA39" i="2"/>
  <c r="AA74" i="2" s="1"/>
  <c r="Z40" i="2"/>
  <c r="Z75" i="2" s="1"/>
  <c r="AA40" i="2"/>
  <c r="AA75" i="2" s="1"/>
  <c r="AA41" i="2"/>
  <c r="AA76" i="2" s="1"/>
  <c r="AA42" i="2"/>
  <c r="AA77" i="2" s="1"/>
  <c r="AA43" i="2"/>
  <c r="AA78" i="2" s="1"/>
  <c r="AA44" i="2"/>
  <c r="AA79" i="2" s="1"/>
  <c r="Y53" i="12" l="1"/>
  <c r="Y52" i="12"/>
  <c r="Y51" i="12"/>
  <c r="Y50" i="12"/>
  <c r="Y49" i="12"/>
  <c r="X49" i="12"/>
  <c r="Y48" i="12"/>
  <c r="X48" i="12"/>
  <c r="Y47" i="12"/>
  <c r="X47" i="12"/>
  <c r="Y30" i="12"/>
  <c r="Y29" i="12"/>
  <c r="Y28" i="12"/>
  <c r="Y27" i="12"/>
  <c r="Y26" i="12"/>
  <c r="X26" i="12"/>
  <c r="Y25" i="12"/>
  <c r="X25" i="12"/>
  <c r="Y24" i="12"/>
  <c r="X24" i="12"/>
  <c r="Y58" i="9"/>
  <c r="Y57" i="9"/>
  <c r="Y56" i="9"/>
  <c r="Y55" i="9"/>
  <c r="Y54" i="9"/>
  <c r="X54" i="9"/>
  <c r="Y53" i="9"/>
  <c r="X53" i="9"/>
  <c r="Y52" i="9"/>
  <c r="X52" i="9"/>
  <c r="Y37" i="6"/>
  <c r="Y36" i="6"/>
  <c r="Y35" i="6"/>
  <c r="Y34" i="6"/>
  <c r="Y33" i="6"/>
  <c r="X33" i="6"/>
  <c r="Y32" i="6"/>
  <c r="X32" i="6"/>
  <c r="Y31" i="6"/>
  <c r="X31" i="6"/>
  <c r="Y44" i="2"/>
  <c r="Y79" i="2" s="1"/>
  <c r="Y43" i="2"/>
  <c r="Y78" i="2" s="1"/>
  <c r="Y42" i="2"/>
  <c r="Y77" i="2" s="1"/>
  <c r="Y41" i="2"/>
  <c r="Y76" i="2" s="1"/>
  <c r="Y40" i="2"/>
  <c r="Y75" i="2" s="1"/>
  <c r="X40" i="2"/>
  <c r="X75" i="2" s="1"/>
  <c r="Y39" i="2"/>
  <c r="Y74" i="2" s="1"/>
  <c r="X39" i="2"/>
  <c r="X74" i="2" s="1"/>
  <c r="Y38" i="2"/>
  <c r="Y73" i="2" s="1"/>
  <c r="X38" i="2"/>
  <c r="X73" i="2" s="1"/>
  <c r="W53" i="12"/>
  <c r="W52" i="12"/>
  <c r="W51" i="12"/>
  <c r="W50" i="12"/>
  <c r="W49" i="12"/>
  <c r="V49" i="12"/>
  <c r="W48" i="12"/>
  <c r="V48" i="12"/>
  <c r="W47" i="12"/>
  <c r="V47" i="12"/>
  <c r="W30" i="12"/>
  <c r="W29" i="12"/>
  <c r="W28" i="12"/>
  <c r="W27" i="12"/>
  <c r="W26" i="12"/>
  <c r="V26" i="12"/>
  <c r="W25" i="12"/>
  <c r="V25" i="12"/>
  <c r="W24" i="12"/>
  <c r="V24" i="12"/>
  <c r="AB19" i="9"/>
  <c r="W58" i="9"/>
  <c r="W57" i="9"/>
  <c r="W56" i="9"/>
  <c r="W55" i="9"/>
  <c r="W54" i="9"/>
  <c r="V54" i="9"/>
  <c r="W53" i="9"/>
  <c r="V53" i="9"/>
  <c r="W52" i="9"/>
  <c r="V52" i="9"/>
  <c r="W37" i="6"/>
  <c r="W36" i="6"/>
  <c r="W35" i="6"/>
  <c r="W34" i="6"/>
  <c r="W33" i="6"/>
  <c r="V33" i="6"/>
  <c r="W32" i="6"/>
  <c r="V32" i="6"/>
  <c r="W31" i="6"/>
  <c r="V31" i="6"/>
  <c r="W44" i="2"/>
  <c r="W79" i="2" s="1"/>
  <c r="W43" i="2"/>
  <c r="W78" i="2" s="1"/>
  <c r="W42" i="2"/>
  <c r="W77" i="2" s="1"/>
  <c r="W41" i="2"/>
  <c r="W76" i="2" s="1"/>
  <c r="W40" i="2"/>
  <c r="W75" i="2" s="1"/>
  <c r="V40" i="2"/>
  <c r="V75" i="2" s="1"/>
  <c r="W39" i="2"/>
  <c r="W74" i="2" s="1"/>
  <c r="V39" i="2"/>
  <c r="V74" i="2" s="1"/>
  <c r="W38" i="2"/>
  <c r="W73" i="2" s="1"/>
  <c r="V38" i="2"/>
  <c r="V73" i="2" s="1"/>
  <c r="U53" i="12"/>
  <c r="U52" i="12"/>
  <c r="U51" i="12"/>
  <c r="U50" i="12"/>
  <c r="U49" i="12"/>
  <c r="T49" i="12"/>
  <c r="U48" i="12"/>
  <c r="T48" i="12"/>
  <c r="U47" i="12"/>
  <c r="T47" i="12"/>
  <c r="U30" i="12"/>
  <c r="U29" i="12"/>
  <c r="U28" i="12"/>
  <c r="U27" i="12"/>
  <c r="U26" i="12"/>
  <c r="T26" i="12"/>
  <c r="U25" i="12"/>
  <c r="T25" i="12"/>
  <c r="U24" i="12"/>
  <c r="T24" i="12"/>
  <c r="U58" i="9"/>
  <c r="U57" i="9"/>
  <c r="U56" i="9"/>
  <c r="U55" i="9"/>
  <c r="U54" i="9"/>
  <c r="T54" i="9"/>
  <c r="U53" i="9"/>
  <c r="T53" i="9"/>
  <c r="U52" i="9"/>
  <c r="T52" i="9"/>
  <c r="U37" i="6"/>
  <c r="U36" i="6"/>
  <c r="U35" i="6"/>
  <c r="U34" i="6"/>
  <c r="U33" i="6"/>
  <c r="T33" i="6"/>
  <c r="U32" i="6"/>
  <c r="T32" i="6"/>
  <c r="U31" i="6"/>
  <c r="T31" i="6"/>
  <c r="T73" i="2"/>
  <c r="T74" i="2"/>
  <c r="T75" i="2"/>
  <c r="U79" i="2"/>
  <c r="U78" i="2"/>
  <c r="U77" i="2"/>
  <c r="U76" i="2"/>
  <c r="U75" i="2"/>
  <c r="U74" i="2"/>
  <c r="U73" i="2"/>
  <c r="S53" i="12"/>
  <c r="S52" i="12"/>
  <c r="S51" i="12"/>
  <c r="S50" i="12"/>
  <c r="S49" i="12"/>
  <c r="R49" i="12"/>
  <c r="S48" i="12"/>
  <c r="R48" i="12"/>
  <c r="S47" i="12"/>
  <c r="R47" i="12"/>
  <c r="S30" i="12"/>
  <c r="S29" i="12"/>
  <c r="S28" i="12"/>
  <c r="S27" i="12"/>
  <c r="S26" i="12"/>
  <c r="R26" i="12"/>
  <c r="S25" i="12"/>
  <c r="R25" i="12"/>
  <c r="S24" i="12"/>
  <c r="R24" i="12"/>
  <c r="S58" i="9"/>
  <c r="S57" i="9"/>
  <c r="S56" i="9"/>
  <c r="S55" i="9"/>
  <c r="S54" i="9"/>
  <c r="R54" i="9"/>
  <c r="S53" i="9"/>
  <c r="R53" i="9"/>
  <c r="S52" i="9"/>
  <c r="R52" i="9"/>
  <c r="S37" i="6" l="1"/>
  <c r="S36" i="6"/>
  <c r="S35" i="6"/>
  <c r="S34" i="6"/>
  <c r="S33" i="6"/>
  <c r="R33" i="6"/>
  <c r="S32" i="6"/>
  <c r="R32" i="6"/>
  <c r="S31" i="6"/>
  <c r="R31" i="6"/>
  <c r="S44" i="2"/>
  <c r="S79" i="2" s="1"/>
  <c r="S43" i="2"/>
  <c r="S78" i="2" s="1"/>
  <c r="S42" i="2"/>
  <c r="S77" i="2" s="1"/>
  <c r="S41" i="2"/>
  <c r="S76" i="2" s="1"/>
  <c r="S40" i="2"/>
  <c r="S75" i="2" s="1"/>
  <c r="R40" i="2"/>
  <c r="R75" i="2" s="1"/>
  <c r="S39" i="2"/>
  <c r="S74" i="2" s="1"/>
  <c r="R39" i="2"/>
  <c r="R74" i="2" s="1"/>
  <c r="S38" i="2"/>
  <c r="S73" i="2" s="1"/>
  <c r="R38" i="2"/>
  <c r="R73" i="2" s="1"/>
  <c r="P53" i="9"/>
  <c r="AB3" i="4"/>
  <c r="Q53" i="12"/>
  <c r="Q52" i="12"/>
  <c r="Q51" i="12"/>
  <c r="Q50" i="12"/>
  <c r="Q49" i="12"/>
  <c r="P49" i="12"/>
  <c r="Q48" i="12"/>
  <c r="P48" i="12"/>
  <c r="Q47" i="12"/>
  <c r="P47" i="12"/>
  <c r="Q30" i="12"/>
  <c r="Q29" i="12"/>
  <c r="Q28" i="12"/>
  <c r="Q27" i="12"/>
  <c r="Q26" i="12"/>
  <c r="P26" i="12"/>
  <c r="Q25" i="12"/>
  <c r="P25" i="12"/>
  <c r="Q24" i="12"/>
  <c r="P24" i="12"/>
  <c r="Q58" i="9"/>
  <c r="Q57" i="9"/>
  <c r="Q56" i="9"/>
  <c r="Q55" i="9"/>
  <c r="Q54" i="9"/>
  <c r="P54" i="9"/>
  <c r="Q53" i="9"/>
  <c r="Q52" i="9"/>
  <c r="P52" i="9"/>
  <c r="Q37" i="6"/>
  <c r="Q36" i="6"/>
  <c r="Q35" i="6"/>
  <c r="Q34" i="6"/>
  <c r="Q33" i="6"/>
  <c r="P33" i="6"/>
  <c r="Q32" i="6"/>
  <c r="P32" i="6"/>
  <c r="Q31" i="6"/>
  <c r="P31" i="6"/>
  <c r="Q44" i="2"/>
  <c r="Q79" i="2" s="1"/>
  <c r="Q43" i="2"/>
  <c r="Q78" i="2" s="1"/>
  <c r="Q42" i="2"/>
  <c r="Q77" i="2" s="1"/>
  <c r="Q41" i="2"/>
  <c r="Q76" i="2" s="1"/>
  <c r="Q40" i="2"/>
  <c r="Q75" i="2" s="1"/>
  <c r="P40" i="2"/>
  <c r="P75" i="2" s="1"/>
  <c r="Q39" i="2"/>
  <c r="Q74" i="2" s="1"/>
  <c r="P39" i="2"/>
  <c r="P74" i="2" s="1"/>
  <c r="Q38" i="2"/>
  <c r="Q73" i="2" s="1"/>
  <c r="P38" i="2"/>
  <c r="P73" i="2" s="1"/>
  <c r="O53" i="12"/>
  <c r="O52" i="12"/>
  <c r="O51" i="12"/>
  <c r="O50" i="12"/>
  <c r="O49" i="12"/>
  <c r="N49" i="12"/>
  <c r="O48" i="12"/>
  <c r="N48" i="12"/>
  <c r="O47" i="12"/>
  <c r="N47" i="12"/>
  <c r="O30" i="12"/>
  <c r="O29" i="12"/>
  <c r="O28" i="12"/>
  <c r="O27" i="12"/>
  <c r="O26" i="12"/>
  <c r="N26" i="12"/>
  <c r="O25" i="12"/>
  <c r="N25" i="12"/>
  <c r="O24" i="12"/>
  <c r="N24" i="12"/>
  <c r="AC17" i="9"/>
  <c r="O58" i="9"/>
  <c r="O57" i="9"/>
  <c r="O56" i="9"/>
  <c r="O55" i="9"/>
  <c r="O54" i="9"/>
  <c r="N54" i="9"/>
  <c r="O53" i="9"/>
  <c r="N53" i="9"/>
  <c r="O52" i="9"/>
  <c r="N52" i="9"/>
  <c r="O37" i="6"/>
  <c r="O36" i="6"/>
  <c r="O35" i="6"/>
  <c r="O34" i="6"/>
  <c r="O33" i="6"/>
  <c r="N33" i="6"/>
  <c r="O32" i="6"/>
  <c r="N32" i="6"/>
  <c r="O31" i="6"/>
  <c r="N31" i="6"/>
  <c r="AC8" i="4"/>
  <c r="O44" i="2"/>
  <c r="O79" i="2" s="1"/>
  <c r="O43" i="2"/>
  <c r="O78" i="2" s="1"/>
  <c r="O42" i="2"/>
  <c r="O77" i="2" s="1"/>
  <c r="O41" i="2"/>
  <c r="O76" i="2" s="1"/>
  <c r="O40" i="2"/>
  <c r="O75" i="2" s="1"/>
  <c r="N40" i="2"/>
  <c r="N75" i="2" s="1"/>
  <c r="O39" i="2"/>
  <c r="O74" i="2" s="1"/>
  <c r="N39" i="2"/>
  <c r="N74" i="2" s="1"/>
  <c r="O38" i="2"/>
  <c r="O73" i="2" s="1"/>
  <c r="N38" i="2"/>
  <c r="N73" i="2" s="1"/>
  <c r="M53" i="12"/>
  <c r="M52" i="12"/>
  <c r="M51" i="12"/>
  <c r="M50" i="12"/>
  <c r="M49" i="12"/>
  <c r="L49" i="12"/>
  <c r="M48" i="12"/>
  <c r="L48" i="12"/>
  <c r="M47" i="12"/>
  <c r="L47" i="12"/>
  <c r="M30" i="12"/>
  <c r="M29" i="12"/>
  <c r="M28" i="12"/>
  <c r="M27" i="12"/>
  <c r="M26" i="12"/>
  <c r="L26" i="12"/>
  <c r="M25" i="12"/>
  <c r="L25" i="12"/>
  <c r="M24" i="12"/>
  <c r="L24" i="12"/>
  <c r="M58" i="9"/>
  <c r="M57" i="9"/>
  <c r="M56" i="9"/>
  <c r="M55" i="9"/>
  <c r="M54" i="9"/>
  <c r="L54" i="9"/>
  <c r="M53" i="9"/>
  <c r="L53" i="9"/>
  <c r="M52" i="9"/>
  <c r="L52" i="9"/>
  <c r="AB17" i="5"/>
  <c r="M44" i="2"/>
  <c r="M79" i="2" s="1"/>
  <c r="M43" i="2"/>
  <c r="M78" i="2" s="1"/>
  <c r="M42" i="2"/>
  <c r="M77" i="2" s="1"/>
  <c r="M41" i="2"/>
  <c r="M76" i="2" s="1"/>
  <c r="M75" i="2"/>
  <c r="L75" i="2"/>
  <c r="M74" i="2"/>
  <c r="L74" i="2"/>
  <c r="M73" i="2"/>
  <c r="L73" i="2"/>
  <c r="M37" i="6"/>
  <c r="M36" i="6"/>
  <c r="M35" i="6"/>
  <c r="M34" i="6"/>
  <c r="M33" i="6"/>
  <c r="L33" i="6"/>
  <c r="M32" i="6"/>
  <c r="L32" i="6"/>
  <c r="M31" i="6"/>
  <c r="L31" i="6"/>
  <c r="AB47" i="7"/>
  <c r="AC4" i="14" l="1"/>
  <c r="AC5" i="14"/>
  <c r="AC6" i="14"/>
  <c r="AC7" i="14"/>
  <c r="AC8" i="14"/>
  <c r="AC9" i="14"/>
  <c r="AC3" i="14"/>
  <c r="K30" i="12"/>
  <c r="K29" i="12"/>
  <c r="K28" i="12"/>
  <c r="K27" i="12"/>
  <c r="K26" i="12"/>
  <c r="J26" i="12"/>
  <c r="K25" i="12"/>
  <c r="J25" i="12"/>
  <c r="K24" i="12"/>
  <c r="J24" i="12"/>
  <c r="K53" i="12"/>
  <c r="K52" i="12"/>
  <c r="K51" i="12"/>
  <c r="K50" i="12"/>
  <c r="K49" i="12"/>
  <c r="J49" i="12"/>
  <c r="K48" i="12"/>
  <c r="J48" i="12"/>
  <c r="K47" i="12"/>
  <c r="J47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K58" i="9"/>
  <c r="K57" i="9"/>
  <c r="K56" i="9"/>
  <c r="K55" i="9"/>
  <c r="K54" i="9"/>
  <c r="J54" i="9"/>
  <c r="K53" i="9"/>
  <c r="J53" i="9"/>
  <c r="K52" i="9"/>
  <c r="J52" i="9"/>
  <c r="AC45" i="9"/>
  <c r="AC46" i="9"/>
  <c r="AC47" i="9"/>
  <c r="AC48" i="9"/>
  <c r="AC49" i="9"/>
  <c r="AC50" i="9"/>
  <c r="AC51" i="9"/>
  <c r="AC3" i="9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8" i="9"/>
  <c r="AC19" i="9"/>
  <c r="AC20" i="9"/>
  <c r="AC21" i="9"/>
  <c r="AC22" i="9"/>
  <c r="AC23" i="9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47" i="7"/>
  <c r="AC48" i="7"/>
  <c r="AC49" i="7"/>
  <c r="AC50" i="7"/>
  <c r="AC51" i="7"/>
  <c r="AC52" i="7"/>
  <c r="K37" i="6"/>
  <c r="K36" i="6"/>
  <c r="K35" i="6"/>
  <c r="K34" i="6"/>
  <c r="K33" i="6"/>
  <c r="J33" i="6"/>
  <c r="K32" i="6"/>
  <c r="J32" i="6"/>
  <c r="K31" i="6"/>
  <c r="J31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40" i="6"/>
  <c r="AC41" i="6"/>
  <c r="AC42" i="6"/>
  <c r="AC43" i="6"/>
  <c r="AC44" i="6"/>
  <c r="AC45" i="6"/>
  <c r="AC46" i="6"/>
  <c r="AC3" i="6"/>
  <c r="AC18" i="5"/>
  <c r="AC19" i="5"/>
  <c r="AC20" i="5"/>
  <c r="AC21" i="5"/>
  <c r="AC22" i="5"/>
  <c r="AC23" i="5"/>
  <c r="AC17" i="5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8" i="2"/>
  <c r="AC9" i="2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4" i="4"/>
  <c r="AC5" i="4"/>
  <c r="AC6" i="4"/>
  <c r="AC7" i="4"/>
  <c r="AC9" i="4"/>
  <c r="AC3" i="4"/>
  <c r="AB12" i="4"/>
  <c r="J74" i="2"/>
  <c r="K44" i="2"/>
  <c r="K79" i="2" s="1"/>
  <c r="K43" i="2"/>
  <c r="K78" i="2" s="1"/>
  <c r="K42" i="2"/>
  <c r="K77" i="2" s="1"/>
  <c r="K41" i="2"/>
  <c r="K76" i="2" s="1"/>
  <c r="K75" i="2"/>
  <c r="J75" i="2"/>
  <c r="K74" i="2"/>
  <c r="K73" i="2"/>
  <c r="J73" i="2"/>
  <c r="AC25" i="9" l="1"/>
  <c r="I34" i="6"/>
  <c r="H47" i="12"/>
  <c r="I47" i="12"/>
  <c r="H48" i="12"/>
  <c r="I48" i="12"/>
  <c r="H49" i="12"/>
  <c r="I49" i="12"/>
  <c r="I50" i="12"/>
  <c r="I51" i="12"/>
  <c r="I52" i="12"/>
  <c r="I53" i="12"/>
  <c r="H24" i="12"/>
  <c r="I24" i="12"/>
  <c r="H25" i="12"/>
  <c r="I25" i="12"/>
  <c r="H26" i="12"/>
  <c r="I26" i="12"/>
  <c r="I27" i="12"/>
  <c r="I28" i="12"/>
  <c r="I29" i="12"/>
  <c r="I30" i="12"/>
  <c r="H52" i="9"/>
  <c r="I52" i="9"/>
  <c r="H53" i="9"/>
  <c r="I53" i="9"/>
  <c r="H54" i="9"/>
  <c r="I54" i="9"/>
  <c r="I55" i="9"/>
  <c r="I56" i="9"/>
  <c r="I57" i="9"/>
  <c r="I58" i="9"/>
  <c r="H31" i="6"/>
  <c r="I31" i="6"/>
  <c r="H32" i="6"/>
  <c r="I32" i="6"/>
  <c r="H33" i="6"/>
  <c r="I33" i="6"/>
  <c r="I35" i="6"/>
  <c r="I36" i="6"/>
  <c r="I37" i="6"/>
  <c r="H74" i="2" l="1"/>
  <c r="I74" i="2"/>
  <c r="I75" i="2"/>
  <c r="I76" i="2"/>
  <c r="I77" i="2"/>
  <c r="I78" i="2"/>
  <c r="I79" i="2"/>
  <c r="H75" i="2"/>
  <c r="H73" i="2"/>
  <c r="I73" i="2"/>
  <c r="AB5" i="14"/>
  <c r="AB4" i="14"/>
  <c r="AB3" i="14"/>
  <c r="G30" i="12"/>
  <c r="G29" i="12"/>
  <c r="G28" i="12"/>
  <c r="G27" i="12"/>
  <c r="G26" i="12"/>
  <c r="G25" i="12"/>
  <c r="G24" i="12"/>
  <c r="E30" i="12"/>
  <c r="E25" i="12"/>
  <c r="E26" i="12"/>
  <c r="E27" i="12"/>
  <c r="E28" i="12"/>
  <c r="E29" i="12"/>
  <c r="E24" i="12"/>
  <c r="F25" i="12"/>
  <c r="F26" i="12"/>
  <c r="F24" i="12"/>
  <c r="D25" i="12"/>
  <c r="D26" i="12"/>
  <c r="D24" i="12"/>
  <c r="F49" i="12"/>
  <c r="F48" i="12"/>
  <c r="F47" i="12"/>
  <c r="G53" i="12"/>
  <c r="G52" i="12"/>
  <c r="G51" i="12"/>
  <c r="G50" i="12"/>
  <c r="G49" i="12"/>
  <c r="G48" i="12"/>
  <c r="G47" i="12"/>
  <c r="E48" i="12"/>
  <c r="E49" i="12"/>
  <c r="AC49" i="12" s="1"/>
  <c r="E50" i="12"/>
  <c r="E51" i="12"/>
  <c r="AC51" i="12" s="1"/>
  <c r="E52" i="12"/>
  <c r="E53" i="12"/>
  <c r="AC53" i="12" s="1"/>
  <c r="E47" i="12"/>
  <c r="D48" i="12"/>
  <c r="D49" i="12"/>
  <c r="D47" i="12"/>
  <c r="AB42" i="12"/>
  <c r="AB41" i="12"/>
  <c r="AB40" i="12"/>
  <c r="AB35" i="12"/>
  <c r="AB34" i="12"/>
  <c r="AB33" i="12"/>
  <c r="G58" i="9"/>
  <c r="G57" i="9"/>
  <c r="G56" i="9"/>
  <c r="G55" i="9"/>
  <c r="G54" i="9"/>
  <c r="G53" i="9"/>
  <c r="F54" i="9"/>
  <c r="F53" i="9"/>
  <c r="F52" i="9"/>
  <c r="E53" i="9"/>
  <c r="AC53" i="9" s="1"/>
  <c r="E54" i="9"/>
  <c r="E55" i="9"/>
  <c r="AC55" i="9" s="1"/>
  <c r="E56" i="9"/>
  <c r="E57" i="9"/>
  <c r="AC57" i="9" s="1"/>
  <c r="E58" i="9"/>
  <c r="E52" i="9"/>
  <c r="AC52" i="9" s="1"/>
  <c r="D53" i="9"/>
  <c r="D54" i="9"/>
  <c r="D52" i="9"/>
  <c r="AB18" i="9"/>
  <c r="AB17" i="9"/>
  <c r="AB12" i="9"/>
  <c r="AB11" i="9"/>
  <c r="AB10" i="9"/>
  <c r="AB5" i="9"/>
  <c r="AB4" i="9"/>
  <c r="AB3" i="9"/>
  <c r="AB47" i="9"/>
  <c r="AB46" i="9"/>
  <c r="AB45" i="9"/>
  <c r="AB42" i="6"/>
  <c r="AB41" i="6"/>
  <c r="AB40" i="6"/>
  <c r="AB49" i="7"/>
  <c r="AB48" i="7"/>
  <c r="AB26" i="7"/>
  <c r="AB25" i="7"/>
  <c r="AB24" i="7"/>
  <c r="AB19" i="7"/>
  <c r="AB18" i="7"/>
  <c r="AB17" i="7"/>
  <c r="AB12" i="7"/>
  <c r="AB11" i="7"/>
  <c r="AB10" i="7"/>
  <c r="AB5" i="7"/>
  <c r="AB4" i="7"/>
  <c r="AB3" i="7"/>
  <c r="G37" i="6"/>
  <c r="G36" i="6"/>
  <c r="G35" i="6"/>
  <c r="G34" i="6"/>
  <c r="G33" i="6"/>
  <c r="G32" i="6"/>
  <c r="G31" i="6"/>
  <c r="F33" i="6"/>
  <c r="F32" i="6"/>
  <c r="F31" i="6"/>
  <c r="E32" i="6"/>
  <c r="E33" i="6"/>
  <c r="E34" i="6"/>
  <c r="E35" i="6"/>
  <c r="E36" i="6"/>
  <c r="E37" i="6"/>
  <c r="E31" i="6"/>
  <c r="D32" i="6"/>
  <c r="D33" i="6"/>
  <c r="D31" i="6"/>
  <c r="AB26" i="6"/>
  <c r="AB25" i="6"/>
  <c r="AB24" i="6"/>
  <c r="AB19" i="6"/>
  <c r="AB18" i="6"/>
  <c r="AB17" i="6"/>
  <c r="AB12" i="6"/>
  <c r="AB11" i="6"/>
  <c r="AB10" i="6"/>
  <c r="AB5" i="6"/>
  <c r="AB4" i="6"/>
  <c r="AB3" i="6"/>
  <c r="AB19" i="5"/>
  <c r="AB18" i="5"/>
  <c r="AB28" i="4"/>
  <c r="AB27" i="4"/>
  <c r="AB26" i="4"/>
  <c r="AB21" i="4"/>
  <c r="AB20" i="4"/>
  <c r="AB19" i="4"/>
  <c r="AB14" i="4"/>
  <c r="AB13" i="4"/>
  <c r="AB5" i="4"/>
  <c r="AB4" i="4"/>
  <c r="AB60" i="2"/>
  <c r="AB61" i="2"/>
  <c r="AB59" i="2"/>
  <c r="AB67" i="2"/>
  <c r="AB68" i="2"/>
  <c r="AB53" i="2"/>
  <c r="AB54" i="2"/>
  <c r="AB66" i="2"/>
  <c r="AB52" i="2"/>
  <c r="AB46" i="2"/>
  <c r="AB47" i="2"/>
  <c r="AB45" i="2"/>
  <c r="AB32" i="2"/>
  <c r="AB33" i="2"/>
  <c r="AB25" i="2"/>
  <c r="AB26" i="2"/>
  <c r="AB24" i="2"/>
  <c r="AB31" i="2"/>
  <c r="F75" i="2"/>
  <c r="G74" i="2"/>
  <c r="G75" i="2"/>
  <c r="G76" i="2"/>
  <c r="G77" i="2"/>
  <c r="G78" i="2"/>
  <c r="G79" i="2"/>
  <c r="F74" i="2"/>
  <c r="E44" i="2"/>
  <c r="E43" i="2"/>
  <c r="E42" i="2"/>
  <c r="E41" i="2"/>
  <c r="E40" i="2"/>
  <c r="E39" i="2"/>
  <c r="E38" i="2"/>
  <c r="E73" i="2" s="1"/>
  <c r="F73" i="2"/>
  <c r="G73" i="2"/>
  <c r="D40" i="2"/>
  <c r="D39" i="2"/>
  <c r="D38" i="2"/>
  <c r="D73" i="2" s="1"/>
  <c r="AB25" i="9" l="1"/>
  <c r="AB48" i="12"/>
  <c r="AB73" i="2"/>
  <c r="AB47" i="12"/>
  <c r="AB26" i="12"/>
  <c r="AC28" i="12"/>
  <c r="AC52" i="12"/>
  <c r="AB24" i="12"/>
  <c r="AC30" i="12"/>
  <c r="AB49" i="12"/>
  <c r="AB53" i="9"/>
  <c r="AB52" i="9"/>
  <c r="AB33" i="6"/>
  <c r="AC43" i="2"/>
  <c r="AC41" i="2"/>
  <c r="AC56" i="9"/>
  <c r="AB54" i="9"/>
  <c r="AC48" i="12"/>
  <c r="AC26" i="12"/>
  <c r="AC31" i="6"/>
  <c r="AB32" i="6"/>
  <c r="AC58" i="9"/>
  <c r="AC54" i="9"/>
  <c r="AB25" i="12"/>
  <c r="AC24" i="12"/>
  <c r="AB31" i="6"/>
  <c r="AC50" i="12"/>
  <c r="D74" i="2"/>
  <c r="AB74" i="2" s="1"/>
  <c r="AB39" i="2"/>
  <c r="AC47" i="12"/>
  <c r="AC29" i="12"/>
  <c r="AC27" i="12"/>
  <c r="AC25" i="12"/>
  <c r="AB40" i="2"/>
  <c r="AC37" i="6"/>
  <c r="AC35" i="6"/>
  <c r="AC33" i="6"/>
  <c r="E74" i="2"/>
  <c r="AC74" i="2" s="1"/>
  <c r="AC39" i="2"/>
  <c r="AC73" i="2"/>
  <c r="AC38" i="2"/>
  <c r="E75" i="2"/>
  <c r="AC75" i="2" s="1"/>
  <c r="AC40" i="2"/>
  <c r="E77" i="2"/>
  <c r="AC77" i="2" s="1"/>
  <c r="AC42" i="2"/>
  <c r="E79" i="2"/>
  <c r="AC79" i="2" s="1"/>
  <c r="AC44" i="2"/>
  <c r="AC36" i="6"/>
  <c r="AC34" i="6"/>
  <c r="AC32" i="6"/>
  <c r="D75" i="2"/>
  <c r="AB75" i="2" s="1"/>
  <c r="E78" i="2"/>
  <c r="AC78" i="2" s="1"/>
  <c r="E76" i="2"/>
  <c r="AC76" i="2" s="1"/>
  <c r="AB38" i="2"/>
</calcChain>
</file>

<file path=xl/sharedStrings.xml><?xml version="1.0" encoding="utf-8"?>
<sst xmlns="http://schemas.openxmlformats.org/spreadsheetml/2006/main" count="4147" uniqueCount="135">
  <si>
    <t>ABS Statistical Area Code</t>
  </si>
  <si>
    <t>ABS Statistical Area Name</t>
  </si>
  <si>
    <t>Type of Work</t>
  </si>
  <si>
    <t>No. of Dwelling Units Approved</t>
  </si>
  <si>
    <t>Brisbane - East</t>
  </si>
  <si>
    <t>Brisbane - North</t>
  </si>
  <si>
    <t>Brisbane - South</t>
  </si>
  <si>
    <t>Brisbane - West</t>
  </si>
  <si>
    <t>Brisbane - Inner City</t>
  </si>
  <si>
    <t>Ipswich</t>
  </si>
  <si>
    <t>Logan-Beaudesert</t>
  </si>
  <si>
    <t>Moreton Bay - North</t>
  </si>
  <si>
    <t>Moreton Bay - South</t>
  </si>
  <si>
    <t>Total Year-To-Date</t>
  </si>
  <si>
    <t>Alterations &amp; additions</t>
  </si>
  <si>
    <t>Total residential</t>
  </si>
  <si>
    <t>Total non-residential</t>
  </si>
  <si>
    <t>Total building</t>
  </si>
  <si>
    <t>New houses</t>
  </si>
  <si>
    <t>New other residential</t>
  </si>
  <si>
    <t>Total new residential</t>
  </si>
  <si>
    <t>Value of Approvals ($000)</t>
  </si>
  <si>
    <t>Total - Brisbane &amp; Surrounds</t>
  </si>
  <si>
    <t>n/a</t>
  </si>
  <si>
    <t>Gold Coast</t>
  </si>
  <si>
    <t>Beaudesert</t>
  </si>
  <si>
    <t>Jimboomba</t>
  </si>
  <si>
    <t>Boonah</t>
  </si>
  <si>
    <t>Sunshine Coast</t>
  </si>
  <si>
    <t>Gympie-Cooloola</t>
  </si>
  <si>
    <t>Charleville</t>
  </si>
  <si>
    <t>Far South West Queensland</t>
  </si>
  <si>
    <t>Total - Darling Downs &amp; South West Qld</t>
  </si>
  <si>
    <t>Wide Bay</t>
  </si>
  <si>
    <t>Bundaberg</t>
  </si>
  <si>
    <t>Hervey Bay</t>
  </si>
  <si>
    <t>Maryborough</t>
  </si>
  <si>
    <t>Total - Central Queensland</t>
  </si>
  <si>
    <t>Barcaldine - Blackall</t>
  </si>
  <si>
    <t>Longreach</t>
  </si>
  <si>
    <t>Far Central West</t>
  </si>
  <si>
    <t>Central Highlands</t>
  </si>
  <si>
    <t>Gladstone - Biloela</t>
  </si>
  <si>
    <t>Total - Far North Queensland</t>
  </si>
  <si>
    <t xml:space="preserve">Far North </t>
  </si>
  <si>
    <t>Carpentaria</t>
  </si>
  <si>
    <t>Cairns - North</t>
  </si>
  <si>
    <t>Cairns - South</t>
  </si>
  <si>
    <t>Major towns / key areas included in the Cairns Statistical Area</t>
  </si>
  <si>
    <t>Master Builders Regional Building Approvals Summary</t>
  </si>
  <si>
    <t>Source:</t>
  </si>
  <si>
    <t>Date Prepared:</t>
  </si>
  <si>
    <t>Australian Bureau of Statistics</t>
  </si>
  <si>
    <t>http://www.abs.gov.au/ausstats/abs@.nsf/mf/8731.0</t>
  </si>
  <si>
    <t>8731.0 - Building Approvals, Australia</t>
  </si>
  <si>
    <t>Contents</t>
  </si>
  <si>
    <t>Brisbane &amp; Surrounds</t>
  </si>
  <si>
    <t>Darling Downs &amp; South West Queensland</t>
  </si>
  <si>
    <t>Burnett &amp; Wide Bay</t>
  </si>
  <si>
    <t>Central Queensland</t>
  </si>
  <si>
    <t>Mackay &amp; Whitsunday</t>
  </si>
  <si>
    <t>North Queensland</t>
  </si>
  <si>
    <t>Far North Queensland</t>
  </si>
  <si>
    <t>Queensland</t>
  </si>
  <si>
    <t>301 plus 302 plus 303 plus 304 plus 305</t>
  </si>
  <si>
    <t>301 plus 302 plus 303 plus 304 plus 305 plus 310 plus 311 plus 313 plus 314</t>
  </si>
  <si>
    <t>317 plus 307 plus 315031409 plus 315031411</t>
  </si>
  <si>
    <t>308 plus 315031408 plus 315031412 plus 315031410</t>
  </si>
  <si>
    <t>306 plus 31501 plus 315021404</t>
  </si>
  <si>
    <t>30601 plus 30602</t>
  </si>
  <si>
    <t>Notes</t>
  </si>
  <si>
    <t xml:space="preserve">Other areas of interest </t>
  </si>
  <si>
    <t>Major towns / key areas</t>
  </si>
  <si>
    <t>Figures for key towns or areas within the region. These figures are included in the regional total.</t>
  </si>
  <si>
    <t>Figures for key towns or areas near the region but which form part of another statistical area. These figures are not included in the regional total.</t>
  </si>
  <si>
    <t>319021505 plus 319021506 plus 319021507 plus 319021509</t>
  </si>
  <si>
    <t>Kingaroy-Nanango region</t>
  </si>
  <si>
    <t>Kingaroy - Nanango region</t>
  </si>
  <si>
    <t>Agnes Waters - Miriam Vale</t>
  </si>
  <si>
    <t>-</t>
  </si>
  <si>
    <t>Data up to:</t>
  </si>
  <si>
    <t>Darling Downs &amp; Maranoa (including Roma, Warwick, Stanthorpe and Goondiwindi)</t>
  </si>
  <si>
    <t>Toowoomba region (incuding Gatton)</t>
  </si>
  <si>
    <r>
      <t xml:space="preserve">Rockhampton </t>
    </r>
    <r>
      <rPr>
        <i/>
        <sz val="9"/>
        <color theme="1"/>
        <rFont val="Calibri"/>
        <family val="2"/>
        <scheme val="minor"/>
      </rPr>
      <t>(includes Yeppoon)</t>
    </r>
  </si>
  <si>
    <t>Townsville City</t>
  </si>
  <si>
    <t>Ayr-Burdekin</t>
  </si>
  <si>
    <t>318011460 &amp; 318011461</t>
  </si>
  <si>
    <t>Charters Towers - Dalrymple</t>
  </si>
  <si>
    <t>318011462 &amp; 318011463</t>
  </si>
  <si>
    <t>Ingham - Palm Island</t>
  </si>
  <si>
    <t>Mount Isa</t>
  </si>
  <si>
    <t>Mount Isa Region</t>
  </si>
  <si>
    <t>Total - Townsville Region</t>
  </si>
  <si>
    <t>Mackay Region</t>
  </si>
  <si>
    <t>Cairns Region</t>
  </si>
  <si>
    <t>Total - Cairns City</t>
  </si>
  <si>
    <t>Burnett</t>
  </si>
  <si>
    <t>Major towns / key areas included in the Fitzroy Statistical Area</t>
  </si>
  <si>
    <t>Bowen Basin -North</t>
  </si>
  <si>
    <t>Whitsunday</t>
  </si>
  <si>
    <t>Mackay (city)</t>
  </si>
  <si>
    <r>
      <t xml:space="preserve">Lockyer Valley - East (Laidley)  </t>
    </r>
    <r>
      <rPr>
        <i/>
        <sz val="9"/>
        <color theme="1"/>
        <rFont val="Calibri"/>
        <family val="2"/>
        <scheme val="minor"/>
      </rPr>
      <t>(also included in Ipswich 307)</t>
    </r>
  </si>
  <si>
    <t>REGION (Original Data)</t>
  </si>
  <si>
    <t>Total Current Quarter</t>
  </si>
  <si>
    <t>Total Previous Quarter</t>
  </si>
  <si>
    <t>% Change Over Quarter</t>
  </si>
  <si>
    <t>Total Current 12 Months</t>
  </si>
  <si>
    <t xml:space="preserve">Total Previous 12 Months </t>
  </si>
  <si>
    <t>% Change Over Year</t>
  </si>
  <si>
    <t>Darling Downs &amp; South West Qld</t>
  </si>
  <si>
    <t>Central Qld</t>
  </si>
  <si>
    <t>Mackay</t>
  </si>
  <si>
    <t>North Qld</t>
  </si>
  <si>
    <t>Far North Qld</t>
  </si>
  <si>
    <t>Houses</t>
  </si>
  <si>
    <t>Multi-unit</t>
  </si>
  <si>
    <t>Current Month</t>
  </si>
  <si>
    <t>Same Month Last Year</t>
  </si>
  <si>
    <t>Sunshine Coast LGA</t>
  </si>
  <si>
    <t>Noosa Shire</t>
  </si>
  <si>
    <t>Summary</t>
  </si>
  <si>
    <r>
      <t xml:space="preserve">Northern Highlands </t>
    </r>
    <r>
      <rPr>
        <i/>
        <sz val="9"/>
        <color theme="1"/>
        <rFont val="Calibri"/>
        <family val="2"/>
        <scheme val="minor"/>
      </rPr>
      <t>(area around Hughenden, out to Conclurry and Charters Towers)</t>
    </r>
  </si>
  <si>
    <t>Sunshine Coast Region</t>
  </si>
  <si>
    <t>Sub-total, Fitzroy</t>
  </si>
  <si>
    <t>Sub-total, Brisbane</t>
  </si>
  <si>
    <t xml:space="preserve">Building Approvals July 2013 onwards: Queensland SA2 SuperTABLE datacube © Commonwealth of Australia 2014  </t>
  </si>
  <si>
    <r>
      <t>Areas of interest which</t>
    </r>
    <r>
      <rPr>
        <b/>
        <i/>
        <sz val="9"/>
        <color theme="1"/>
        <rFont val="Calibri"/>
        <family val="2"/>
        <scheme val="minor"/>
      </rPr>
      <t xml:space="preserve"> do not</t>
    </r>
    <r>
      <rPr>
        <b/>
        <sz val="9"/>
        <color theme="1"/>
        <rFont val="Calibri"/>
        <family val="2"/>
        <scheme val="minor"/>
      </rPr>
      <t xml:space="preserve"> form part of the Gold Coast Statistical Area</t>
    </r>
  </si>
  <si>
    <t>Last Month</t>
  </si>
  <si>
    <t>Regional totals</t>
  </si>
  <si>
    <t>Greater Brisbane</t>
  </si>
  <si>
    <t>Total current 3 months</t>
  </si>
  <si>
    <t>Total previous 3 months</t>
  </si>
  <si>
    <t>% Change over 3 months</t>
  </si>
  <si>
    <t>June</t>
  </si>
  <si>
    <t>10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</si>
</sst>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2EFDA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C9C9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9C9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C9C9C9"/>
      </bottom>
      <diagonal/>
    </border>
    <border>
      <left style="thin">
        <color indexed="64"/>
      </left>
      <right/>
      <top style="thin">
        <color indexed="64"/>
      </top>
      <bottom style="thin">
        <color rgb="FFC9C9C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2" fillId="0" borderId="0" xfId="0" applyFont="1"/>
    <xf numFmtId="0" fontId="2" fillId="2" borderId="2" xfId="0" applyFont="1" applyFill="1" applyBorder="1"/>
    <xf numFmtId="0" fontId="2" fillId="0" borderId="2" xfId="0" applyFont="1" applyBorder="1"/>
    <xf numFmtId="0" fontId="2" fillId="2" borderId="3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0" xfId="0" applyFont="1"/>
    <xf numFmtId="0" fontId="5" fillId="4" borderId="2" xfId="0" applyFont="1" applyFill="1" applyBorder="1"/>
    <xf numFmtId="0" fontId="3" fillId="0" borderId="1" xfId="0" applyFont="1" applyBorder="1" applyAlignment="1">
      <alignment horizontal="center" wrapText="1"/>
    </xf>
    <xf numFmtId="0" fontId="3" fillId="5" borderId="2" xfId="0" applyFont="1" applyFill="1" applyBorder="1"/>
    <xf numFmtId="164" fontId="3" fillId="5" borderId="2" xfId="1" applyNumberFormat="1" applyFont="1" applyFill="1" applyBorder="1"/>
    <xf numFmtId="0" fontId="3" fillId="5" borderId="3" xfId="0" applyFont="1" applyFill="1" applyBorder="1"/>
    <xf numFmtId="164" fontId="3" fillId="5" borderId="3" xfId="1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8" fillId="0" borderId="0" xfId="0" applyFont="1" applyFill="1"/>
    <xf numFmtId="0" fontId="3" fillId="4" borderId="2" xfId="0" applyFont="1" applyFill="1" applyBorder="1"/>
    <xf numFmtId="0" fontId="0" fillId="0" borderId="0" xfId="0" applyAlignment="1"/>
    <xf numFmtId="3" fontId="2" fillId="0" borderId="0" xfId="0" applyNumberFormat="1" applyFont="1"/>
    <xf numFmtId="17" fontId="2" fillId="0" borderId="0" xfId="0" applyNumberFormat="1" applyFont="1"/>
    <xf numFmtId="0" fontId="3" fillId="2" borderId="2" xfId="0" applyFont="1" applyFill="1" applyBorder="1"/>
    <xf numFmtId="165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2" fillId="0" borderId="3" xfId="0" applyFont="1" applyFill="1" applyBorder="1"/>
    <xf numFmtId="0" fontId="2" fillId="0" borderId="0" xfId="0" applyFont="1" applyAlignment="1"/>
    <xf numFmtId="49" fontId="0" fillId="0" borderId="0" xfId="0" applyNumberFormat="1"/>
    <xf numFmtId="164" fontId="2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3" fontId="2" fillId="0" borderId="0" xfId="0" applyNumberFormat="1" applyFont="1" applyBorder="1"/>
    <xf numFmtId="0" fontId="2" fillId="2" borderId="0" xfId="0" applyFont="1" applyFill="1"/>
    <xf numFmtId="0" fontId="2" fillId="8" borderId="2" xfId="0" applyFont="1" applyFill="1" applyBorder="1"/>
    <xf numFmtId="0" fontId="3" fillId="8" borderId="2" xfId="0" applyFont="1" applyFill="1" applyBorder="1"/>
    <xf numFmtId="0" fontId="2" fillId="8" borderId="0" xfId="0" applyFont="1" applyFill="1"/>
    <xf numFmtId="3" fontId="2" fillId="8" borderId="0" xfId="0" applyNumberFormat="1" applyFont="1" applyFill="1"/>
    <xf numFmtId="0" fontId="6" fillId="0" borderId="2" xfId="0" applyFont="1" applyFill="1" applyBorder="1"/>
    <xf numFmtId="0" fontId="2" fillId="5" borderId="2" xfId="0" applyFont="1" applyFill="1" applyBorder="1"/>
    <xf numFmtId="0" fontId="14" fillId="0" borderId="0" xfId="0" applyFont="1" applyAlignment="1">
      <alignment horizontal="left" indent="2"/>
    </xf>
    <xf numFmtId="166" fontId="8" fillId="0" borderId="0" xfId="0" applyNumberFormat="1" applyFont="1"/>
    <xf numFmtId="0" fontId="0" fillId="9" borderId="7" xfId="0" applyFill="1" applyBorder="1"/>
    <xf numFmtId="0" fontId="0" fillId="13" borderId="9" xfId="0" applyFill="1" applyBorder="1"/>
    <xf numFmtId="166" fontId="8" fillId="15" borderId="1" xfId="0" applyNumberFormat="1" applyFont="1" applyFill="1" applyBorder="1"/>
    <xf numFmtId="0" fontId="13" fillId="17" borderId="9" xfId="0" applyFont="1" applyFill="1" applyBorder="1" applyAlignment="1">
      <alignment horizontal="left" indent="2"/>
    </xf>
    <xf numFmtId="166" fontId="8" fillId="18" borderId="1" xfId="0" applyNumberFormat="1" applyFont="1" applyFill="1" applyBorder="1"/>
    <xf numFmtId="0" fontId="0" fillId="13" borderId="11" xfId="0" applyFill="1" applyBorder="1"/>
    <xf numFmtId="0" fontId="13" fillId="17" borderId="11" xfId="0" applyFont="1" applyFill="1" applyBorder="1" applyAlignment="1">
      <alignment horizontal="left" indent="2"/>
    </xf>
    <xf numFmtId="3" fontId="0" fillId="14" borderId="9" xfId="0" applyNumberFormat="1" applyFont="1" applyFill="1" applyBorder="1" applyAlignment="1">
      <alignment horizontal="right"/>
    </xf>
    <xf numFmtId="3" fontId="0" fillId="5" borderId="9" xfId="0" applyNumberFormat="1" applyFont="1" applyFill="1" applyBorder="1" applyAlignment="1"/>
    <xf numFmtId="3" fontId="0" fillId="14" borderId="9" xfId="0" applyNumberFormat="1" applyFont="1" applyFill="1" applyBorder="1" applyAlignment="1"/>
    <xf numFmtId="3" fontId="2" fillId="2" borderId="2" xfId="0" applyNumberFormat="1" applyFont="1" applyFill="1" applyBorder="1"/>
    <xf numFmtId="3" fontId="2" fillId="2" borderId="2" xfId="1" applyNumberFormat="1" applyFont="1" applyFill="1" applyBorder="1"/>
    <xf numFmtId="3" fontId="3" fillId="2" borderId="2" xfId="0" applyNumberFormat="1" applyFont="1" applyFill="1" applyBorder="1"/>
    <xf numFmtId="3" fontId="3" fillId="2" borderId="2" xfId="1" applyNumberFormat="1" applyFont="1" applyFill="1" applyBorder="1"/>
    <xf numFmtId="3" fontId="2" fillId="0" borderId="2" xfId="0" applyNumberFormat="1" applyFont="1" applyBorder="1"/>
    <xf numFmtId="3" fontId="2" fillId="0" borderId="2" xfId="1" applyNumberFormat="1" applyFont="1" applyBorder="1"/>
    <xf numFmtId="3" fontId="3" fillId="5" borderId="2" xfId="0" applyNumberFormat="1" applyFont="1" applyFill="1" applyBorder="1"/>
    <xf numFmtId="3" fontId="3" fillId="5" borderId="2" xfId="1" applyNumberFormat="1" applyFont="1" applyFill="1" applyBorder="1"/>
    <xf numFmtId="3" fontId="0" fillId="15" borderId="1" xfId="0" applyNumberFormat="1" applyFont="1" applyFill="1" applyBorder="1"/>
    <xf numFmtId="3" fontId="0" fillId="16" borderId="1" xfId="0" applyNumberFormat="1" applyFont="1" applyFill="1" applyBorder="1"/>
    <xf numFmtId="3" fontId="0" fillId="18" borderId="1" xfId="0" applyNumberFormat="1" applyFont="1" applyFill="1" applyBorder="1"/>
    <xf numFmtId="3" fontId="0" fillId="19" borderId="1" xfId="0" applyNumberFormat="1" applyFont="1" applyFill="1" applyBorder="1"/>
    <xf numFmtId="0" fontId="0" fillId="15" borderId="1" xfId="0" applyFont="1" applyFill="1" applyBorder="1"/>
    <xf numFmtId="0" fontId="0" fillId="18" borderId="1" xfId="0" applyFont="1" applyFill="1" applyBorder="1"/>
    <xf numFmtId="3" fontId="0" fillId="5" borderId="17" xfId="0" applyNumberFormat="1" applyFont="1" applyFill="1" applyBorder="1" applyAlignment="1"/>
    <xf numFmtId="3" fontId="0" fillId="18" borderId="18" xfId="0" applyNumberFormat="1" applyFont="1" applyFill="1" applyBorder="1"/>
    <xf numFmtId="166" fontId="8" fillId="18" borderId="18" xfId="0" applyNumberFormat="1" applyFont="1" applyFill="1" applyBorder="1"/>
    <xf numFmtId="3" fontId="0" fillId="19" borderId="18" xfId="0" applyNumberFormat="1" applyFont="1" applyFill="1" applyBorder="1"/>
    <xf numFmtId="3" fontId="0" fillId="14" borderId="17" xfId="0" applyNumberFormat="1" applyFont="1" applyFill="1" applyBorder="1" applyAlignment="1"/>
    <xf numFmtId="3" fontId="0" fillId="15" borderId="18" xfId="0" applyNumberFormat="1" applyFont="1" applyFill="1" applyBorder="1"/>
    <xf numFmtId="166" fontId="8" fillId="15" borderId="18" xfId="0" applyNumberFormat="1" applyFont="1" applyFill="1" applyBorder="1"/>
    <xf numFmtId="3" fontId="0" fillId="16" borderId="18" xfId="0" applyNumberFormat="1" applyFont="1" applyFill="1" applyBorder="1"/>
    <xf numFmtId="3" fontId="0" fillId="18" borderId="10" xfId="0" applyNumberFormat="1" applyFont="1" applyFill="1" applyBorder="1"/>
    <xf numFmtId="3" fontId="0" fillId="19" borderId="9" xfId="0" applyNumberFormat="1" applyFont="1" applyFill="1" applyBorder="1"/>
    <xf numFmtId="3" fontId="0" fillId="19" borderId="10" xfId="0" applyNumberFormat="1" applyFont="1" applyFill="1" applyBorder="1"/>
    <xf numFmtId="0" fontId="7" fillId="10" borderId="13" xfId="0" applyFont="1" applyFill="1" applyBorder="1" applyAlignment="1">
      <alignment wrapText="1"/>
    </xf>
    <xf numFmtId="17" fontId="7" fillId="11" borderId="14" xfId="0" applyNumberFormat="1" applyFont="1" applyFill="1" applyBorder="1" applyAlignment="1">
      <alignment wrapText="1"/>
    </xf>
    <xf numFmtId="17" fontId="7" fillId="12" borderId="14" xfId="0" applyNumberFormat="1" applyFont="1" applyFill="1" applyBorder="1" applyAlignment="1">
      <alignment wrapText="1"/>
    </xf>
    <xf numFmtId="17" fontId="7" fillId="12" borderId="15" xfId="0" applyNumberFormat="1" applyFont="1" applyFill="1" applyBorder="1" applyAlignment="1">
      <alignment wrapText="1"/>
    </xf>
    <xf numFmtId="166" fontId="8" fillId="16" borderId="16" xfId="0" applyNumberFormat="1" applyFont="1" applyFill="1" applyBorder="1"/>
    <xf numFmtId="166" fontId="8" fillId="19" borderId="16" xfId="0" applyNumberFormat="1" applyFont="1" applyFill="1" applyBorder="1"/>
    <xf numFmtId="166" fontId="8" fillId="19" borderId="19" xfId="0" applyNumberFormat="1" applyFont="1" applyFill="1" applyBorder="1"/>
    <xf numFmtId="166" fontId="8" fillId="16" borderId="19" xfId="0" applyNumberFormat="1" applyFont="1" applyFill="1" applyBorder="1"/>
    <xf numFmtId="3" fontId="0" fillId="5" borderId="20" xfId="0" applyNumberFormat="1" applyFont="1" applyFill="1" applyBorder="1" applyAlignment="1"/>
    <xf numFmtId="3" fontId="0" fillId="18" borderId="23" xfId="0" applyNumberFormat="1" applyFont="1" applyFill="1" applyBorder="1"/>
    <xf numFmtId="166" fontId="8" fillId="18" borderId="22" xfId="0" applyNumberFormat="1" applyFont="1" applyFill="1" applyBorder="1"/>
    <xf numFmtId="3" fontId="0" fillId="19" borderId="20" xfId="0" applyNumberFormat="1" applyFont="1" applyFill="1" applyBorder="1"/>
    <xf numFmtId="3" fontId="0" fillId="19" borderId="23" xfId="0" applyNumberFormat="1" applyFont="1" applyFill="1" applyBorder="1"/>
    <xf numFmtId="166" fontId="8" fillId="19" borderId="24" xfId="0" applyNumberFormat="1" applyFont="1" applyFill="1" applyBorder="1"/>
    <xf numFmtId="3" fontId="15" fillId="14" borderId="9" xfId="0" applyNumberFormat="1" applyFont="1" applyFill="1" applyBorder="1" applyAlignment="1">
      <alignment horizontal="right"/>
    </xf>
    <xf numFmtId="3" fontId="15" fillId="15" borderId="1" xfId="0" applyNumberFormat="1" applyFont="1" applyFill="1" applyBorder="1"/>
    <xf numFmtId="166" fontId="16" fillId="15" borderId="1" xfId="0" applyNumberFormat="1" applyFont="1" applyFill="1" applyBorder="1"/>
    <xf numFmtId="3" fontId="15" fillId="16" borderId="1" xfId="0" applyNumberFormat="1" applyFont="1" applyFill="1" applyBorder="1"/>
    <xf numFmtId="3" fontId="15" fillId="5" borderId="9" xfId="0" applyNumberFormat="1" applyFont="1" applyFill="1" applyBorder="1" applyAlignment="1"/>
    <xf numFmtId="3" fontId="15" fillId="18" borderId="1" xfId="0" applyNumberFormat="1" applyFont="1" applyFill="1" applyBorder="1"/>
    <xf numFmtId="166" fontId="16" fillId="18" borderId="1" xfId="0" applyNumberFormat="1" applyFont="1" applyFill="1" applyBorder="1"/>
    <xf numFmtId="3" fontId="15" fillId="19" borderId="1" xfId="0" applyNumberFormat="1" applyFont="1" applyFill="1" applyBorder="1"/>
    <xf numFmtId="0" fontId="15" fillId="15" borderId="1" xfId="0" applyFont="1" applyFill="1" applyBorder="1"/>
    <xf numFmtId="0" fontId="15" fillId="18" borderId="1" xfId="0" applyFont="1" applyFill="1" applyBorder="1"/>
    <xf numFmtId="3" fontId="15" fillId="14" borderId="9" xfId="0" applyNumberFormat="1" applyFont="1" applyFill="1" applyBorder="1" applyAlignment="1"/>
    <xf numFmtId="3" fontId="15" fillId="18" borderId="10" xfId="0" applyNumberFormat="1" applyFont="1" applyFill="1" applyBorder="1"/>
    <xf numFmtId="3" fontId="15" fillId="19" borderId="9" xfId="0" applyNumberFormat="1" applyFont="1" applyFill="1" applyBorder="1"/>
    <xf numFmtId="3" fontId="15" fillId="19" borderId="10" xfId="0" applyNumberFormat="1" applyFont="1" applyFill="1" applyBorder="1"/>
    <xf numFmtId="0" fontId="7" fillId="10" borderId="25" xfId="0" applyFont="1" applyFill="1" applyBorder="1" applyAlignment="1">
      <alignment wrapText="1"/>
    </xf>
    <xf numFmtId="3" fontId="8" fillId="14" borderId="26" xfId="0" applyNumberFormat="1" applyFont="1" applyFill="1" applyBorder="1" applyAlignment="1">
      <alignment horizontal="right"/>
    </xf>
    <xf numFmtId="3" fontId="8" fillId="5" borderId="26" xfId="0" applyNumberFormat="1" applyFont="1" applyFill="1" applyBorder="1" applyAlignment="1"/>
    <xf numFmtId="3" fontId="3" fillId="5" borderId="3" xfId="0" applyNumberFormat="1" applyFont="1" applyFill="1" applyBorder="1"/>
    <xf numFmtId="3" fontId="3" fillId="5" borderId="3" xfId="1" applyNumberFormat="1" applyFont="1" applyFill="1" applyBorder="1"/>
    <xf numFmtId="3" fontId="3" fillId="0" borderId="2" xfId="0" applyNumberFormat="1" applyFont="1" applyFill="1" applyBorder="1"/>
    <xf numFmtId="3" fontId="3" fillId="0" borderId="2" xfId="1" applyNumberFormat="1" applyFont="1" applyFill="1" applyBorder="1"/>
    <xf numFmtId="3" fontId="3" fillId="0" borderId="2" xfId="0" applyNumberFormat="1" applyFont="1" applyBorder="1"/>
    <xf numFmtId="3" fontId="15" fillId="5" borderId="17" xfId="0" applyNumberFormat="1" applyFont="1" applyFill="1" applyBorder="1" applyAlignment="1"/>
    <xf numFmtId="0" fontId="15" fillId="18" borderId="18" xfId="0" applyFont="1" applyFill="1" applyBorder="1"/>
    <xf numFmtId="3" fontId="15" fillId="18" borderId="18" xfId="0" applyNumberFormat="1" applyFont="1" applyFill="1" applyBorder="1"/>
    <xf numFmtId="166" fontId="16" fillId="18" borderId="18" xfId="0" applyNumberFormat="1" applyFont="1" applyFill="1" applyBorder="1"/>
    <xf numFmtId="3" fontId="15" fillId="14" borderId="17" xfId="0" applyNumberFormat="1" applyFont="1" applyFill="1" applyBorder="1" applyAlignment="1"/>
    <xf numFmtId="0" fontId="15" fillId="15" borderId="18" xfId="0" applyFont="1" applyFill="1" applyBorder="1"/>
    <xf numFmtId="3" fontId="15" fillId="15" borderId="18" xfId="0" applyNumberFormat="1" applyFont="1" applyFill="1" applyBorder="1"/>
    <xf numFmtId="166" fontId="16" fillId="15" borderId="18" xfId="0" applyNumberFormat="1" applyFont="1" applyFill="1" applyBorder="1"/>
    <xf numFmtId="3" fontId="15" fillId="19" borderId="18" xfId="0" applyNumberFormat="1" applyFont="1" applyFill="1" applyBorder="1"/>
    <xf numFmtId="3" fontId="15" fillId="16" borderId="18" xfId="0" applyNumberFormat="1" applyFont="1" applyFill="1" applyBorder="1"/>
    <xf numFmtId="3" fontId="0" fillId="18" borderId="22" xfId="0" applyNumberFormat="1" applyFont="1" applyFill="1" applyBorder="1"/>
    <xf numFmtId="3" fontId="8" fillId="14" borderId="28" xfId="0" applyNumberFormat="1" applyFont="1" applyFill="1" applyBorder="1" applyAlignment="1">
      <alignment horizontal="right"/>
    </xf>
    <xf numFmtId="3" fontId="16" fillId="14" borderId="26" xfId="0" applyNumberFormat="1" applyFont="1" applyFill="1" applyBorder="1" applyAlignment="1">
      <alignment horizontal="right"/>
    </xf>
    <xf numFmtId="166" fontId="16" fillId="16" borderId="16" xfId="0" applyNumberFormat="1" applyFont="1" applyFill="1" applyBorder="1"/>
    <xf numFmtId="3" fontId="16" fillId="5" borderId="26" xfId="0" applyNumberFormat="1" applyFont="1" applyFill="1" applyBorder="1" applyAlignment="1"/>
    <xf numFmtId="166" fontId="16" fillId="19" borderId="16" xfId="0" applyNumberFormat="1" applyFont="1" applyFill="1" applyBorder="1"/>
    <xf numFmtId="3" fontId="16" fillId="14" borderId="26" xfId="0" applyNumberFormat="1" applyFont="1" applyFill="1" applyBorder="1" applyAlignment="1"/>
    <xf numFmtId="3" fontId="16" fillId="5" borderId="27" xfId="0" applyNumberFormat="1" applyFont="1" applyFill="1" applyBorder="1" applyAlignment="1"/>
    <xf numFmtId="166" fontId="16" fillId="19" borderId="19" xfId="0" applyNumberFormat="1" applyFont="1" applyFill="1" applyBorder="1"/>
    <xf numFmtId="3" fontId="16" fillId="14" borderId="27" xfId="0" applyNumberFormat="1" applyFont="1" applyFill="1" applyBorder="1" applyAlignment="1"/>
    <xf numFmtId="166" fontId="16" fillId="16" borderId="19" xfId="0" applyNumberFormat="1" applyFont="1" applyFill="1" applyBorder="1"/>
    <xf numFmtId="3" fontId="16" fillId="5" borderId="28" xfId="0" applyNumberFormat="1" applyFont="1" applyFill="1" applyBorder="1" applyAlignment="1"/>
    <xf numFmtId="3" fontId="15" fillId="5" borderId="20" xfId="0" applyNumberFormat="1" applyFont="1" applyFill="1" applyBorder="1" applyAlignment="1"/>
    <xf numFmtId="0" fontId="15" fillId="18" borderId="22" xfId="0" applyFont="1" applyFill="1" applyBorder="1"/>
    <xf numFmtId="3" fontId="15" fillId="18" borderId="23" xfId="0" applyNumberFormat="1" applyFont="1" applyFill="1" applyBorder="1"/>
    <xf numFmtId="166" fontId="16" fillId="18" borderId="22" xfId="0" applyNumberFormat="1" applyFont="1" applyFill="1" applyBorder="1"/>
    <xf numFmtId="3" fontId="15" fillId="19" borderId="20" xfId="0" applyNumberFormat="1" applyFont="1" applyFill="1" applyBorder="1"/>
    <xf numFmtId="3" fontId="15" fillId="19" borderId="23" xfId="0" applyNumberFormat="1" applyFont="1" applyFill="1" applyBorder="1"/>
    <xf numFmtId="166" fontId="16" fillId="19" borderId="24" xfId="0" applyNumberFormat="1" applyFont="1" applyFill="1" applyBorder="1"/>
    <xf numFmtId="0" fontId="15" fillId="10" borderId="7" xfId="0" applyFont="1" applyFill="1" applyBorder="1" applyAlignment="1">
      <alignment wrapText="1"/>
    </xf>
    <xf numFmtId="17" fontId="15" fillId="11" borderId="3" xfId="0" applyNumberFormat="1" applyFont="1" applyFill="1" applyBorder="1" applyAlignment="1">
      <alignment wrapText="1"/>
    </xf>
    <xf numFmtId="17" fontId="16" fillId="11" borderId="3" xfId="0" applyNumberFormat="1" applyFont="1" applyFill="1" applyBorder="1" applyAlignment="1">
      <alignment wrapText="1"/>
    </xf>
    <xf numFmtId="17" fontId="15" fillId="12" borderId="3" xfId="0" applyNumberFormat="1" applyFont="1" applyFill="1" applyBorder="1" applyAlignment="1">
      <alignment wrapText="1"/>
    </xf>
    <xf numFmtId="17" fontId="15" fillId="12" borderId="8" xfId="0" applyNumberFormat="1" applyFont="1" applyFill="1" applyBorder="1" applyAlignment="1">
      <alignment wrapText="1"/>
    </xf>
    <xf numFmtId="3" fontId="16" fillId="14" borderId="9" xfId="0" applyNumberFormat="1" applyFont="1" applyFill="1" applyBorder="1" applyAlignment="1">
      <alignment horizontal="right"/>
    </xf>
    <xf numFmtId="166" fontId="16" fillId="16" borderId="10" xfId="0" applyNumberFormat="1" applyFont="1" applyFill="1" applyBorder="1"/>
    <xf numFmtId="3" fontId="16" fillId="5" borderId="9" xfId="0" applyNumberFormat="1" applyFont="1" applyFill="1" applyBorder="1" applyAlignment="1"/>
    <xf numFmtId="166" fontId="16" fillId="19" borderId="10" xfId="0" applyNumberFormat="1" applyFont="1" applyFill="1" applyBorder="1"/>
    <xf numFmtId="3" fontId="16" fillId="14" borderId="9" xfId="0" applyNumberFormat="1" applyFont="1" applyFill="1" applyBorder="1" applyAlignment="1"/>
    <xf numFmtId="3" fontId="16" fillId="5" borderId="11" xfId="0" applyNumberFormat="1" applyFont="1" applyFill="1" applyBorder="1" applyAlignment="1"/>
    <xf numFmtId="3" fontId="15" fillId="5" borderId="11" xfId="0" applyNumberFormat="1" applyFont="1" applyFill="1" applyBorder="1" applyAlignment="1"/>
    <xf numFmtId="0" fontId="15" fillId="18" borderId="5" xfId="0" applyFont="1" applyFill="1" applyBorder="1"/>
    <xf numFmtId="3" fontId="15" fillId="18" borderId="5" xfId="0" applyNumberFormat="1" applyFont="1" applyFill="1" applyBorder="1"/>
    <xf numFmtId="166" fontId="16" fillId="18" borderId="5" xfId="0" applyNumberFormat="1" applyFont="1" applyFill="1" applyBorder="1"/>
    <xf numFmtId="3" fontId="15" fillId="19" borderId="5" xfId="0" applyNumberFormat="1" applyFont="1" applyFill="1" applyBorder="1"/>
    <xf numFmtId="166" fontId="16" fillId="19" borderId="12" xfId="0" applyNumberFormat="1" applyFont="1" applyFill="1" applyBorder="1"/>
    <xf numFmtId="3" fontId="16" fillId="14" borderId="11" xfId="0" applyNumberFormat="1" applyFont="1" applyFill="1" applyBorder="1" applyAlignment="1"/>
    <xf numFmtId="3" fontId="15" fillId="14" borderId="11" xfId="0" applyNumberFormat="1" applyFont="1" applyFill="1" applyBorder="1" applyAlignment="1"/>
    <xf numFmtId="0" fontId="15" fillId="15" borderId="5" xfId="0" applyFont="1" applyFill="1" applyBorder="1"/>
    <xf numFmtId="3" fontId="15" fillId="15" borderId="5" xfId="0" applyNumberFormat="1" applyFont="1" applyFill="1" applyBorder="1"/>
    <xf numFmtId="166" fontId="16" fillId="15" borderId="5" xfId="0" applyNumberFormat="1" applyFont="1" applyFill="1" applyBorder="1"/>
    <xf numFmtId="3" fontId="15" fillId="16" borderId="5" xfId="0" applyNumberFormat="1" applyFont="1" applyFill="1" applyBorder="1"/>
    <xf numFmtId="166" fontId="16" fillId="16" borderId="12" xfId="0" applyNumberFormat="1" applyFont="1" applyFill="1" applyBorder="1"/>
    <xf numFmtId="3" fontId="15" fillId="18" borderId="12" xfId="0" applyNumberFormat="1" applyFont="1" applyFill="1" applyBorder="1"/>
    <xf numFmtId="3" fontId="15" fillId="19" borderId="11" xfId="0" applyNumberFormat="1" applyFont="1" applyFill="1" applyBorder="1"/>
    <xf numFmtId="3" fontId="15" fillId="19" borderId="12" xfId="0" applyNumberFormat="1" applyFont="1" applyFill="1" applyBorder="1"/>
    <xf numFmtId="0" fontId="17" fillId="10" borderId="13" xfId="0" applyFont="1" applyFill="1" applyBorder="1" applyAlignment="1">
      <alignment wrapText="1"/>
    </xf>
    <xf numFmtId="17" fontId="17" fillId="11" borderId="14" xfId="0" applyNumberFormat="1" applyFont="1" applyFill="1" applyBorder="1" applyAlignment="1">
      <alignment wrapText="1"/>
    </xf>
    <xf numFmtId="17" fontId="17" fillId="12" borderId="14" xfId="0" applyNumberFormat="1" applyFont="1" applyFill="1" applyBorder="1" applyAlignment="1">
      <alignment wrapText="1"/>
    </xf>
    <xf numFmtId="17" fontId="17" fillId="12" borderId="15" xfId="0" applyNumberFormat="1" applyFont="1" applyFill="1" applyBorder="1" applyAlignment="1">
      <alignment wrapText="1"/>
    </xf>
    <xf numFmtId="3" fontId="17" fillId="14" borderId="9" xfId="0" applyNumberFormat="1" applyFont="1" applyFill="1" applyBorder="1" applyAlignment="1">
      <alignment horizontal="right"/>
    </xf>
    <xf numFmtId="3" fontId="18" fillId="14" borderId="9" xfId="0" applyNumberFormat="1" applyFont="1" applyFill="1" applyBorder="1" applyAlignment="1">
      <alignment horizontal="right"/>
    </xf>
    <xf numFmtId="3" fontId="18" fillId="15" borderId="1" xfId="0" applyNumberFormat="1" applyFont="1" applyFill="1" applyBorder="1"/>
    <xf numFmtId="166" fontId="17" fillId="15" borderId="1" xfId="0" applyNumberFormat="1" applyFont="1" applyFill="1" applyBorder="1"/>
    <xf numFmtId="3" fontId="18" fillId="16" borderId="1" xfId="0" applyNumberFormat="1" applyFont="1" applyFill="1" applyBorder="1"/>
    <xf numFmtId="166" fontId="17" fillId="16" borderId="16" xfId="0" applyNumberFormat="1" applyFont="1" applyFill="1" applyBorder="1"/>
    <xf numFmtId="3" fontId="17" fillId="5" borderId="9" xfId="0" applyNumberFormat="1" applyFont="1" applyFill="1" applyBorder="1" applyAlignment="1"/>
    <xf numFmtId="3" fontId="18" fillId="5" borderId="9" xfId="0" applyNumberFormat="1" applyFont="1" applyFill="1" applyBorder="1" applyAlignment="1"/>
    <xf numFmtId="3" fontId="18" fillId="18" borderId="1" xfId="0" applyNumberFormat="1" applyFont="1" applyFill="1" applyBorder="1"/>
    <xf numFmtId="166" fontId="17" fillId="18" borderId="1" xfId="0" applyNumberFormat="1" applyFont="1" applyFill="1" applyBorder="1"/>
    <xf numFmtId="3" fontId="18" fillId="19" borderId="1" xfId="0" applyNumberFormat="1" applyFont="1" applyFill="1" applyBorder="1"/>
    <xf numFmtId="166" fontId="17" fillId="19" borderId="16" xfId="0" applyNumberFormat="1" applyFont="1" applyFill="1" applyBorder="1"/>
    <xf numFmtId="0" fontId="18" fillId="15" borderId="1" xfId="0" applyFont="1" applyFill="1" applyBorder="1"/>
    <xf numFmtId="0" fontId="18" fillId="18" borderId="1" xfId="0" applyFont="1" applyFill="1" applyBorder="1"/>
    <xf numFmtId="3" fontId="17" fillId="14" borderId="9" xfId="0" applyNumberFormat="1" applyFont="1" applyFill="1" applyBorder="1" applyAlignment="1"/>
    <xf numFmtId="3" fontId="18" fillId="14" borderId="9" xfId="0" applyNumberFormat="1" applyFont="1" applyFill="1" applyBorder="1" applyAlignment="1"/>
    <xf numFmtId="3" fontId="17" fillId="5" borderId="17" xfId="0" applyNumberFormat="1" applyFont="1" applyFill="1" applyBorder="1" applyAlignment="1"/>
    <xf numFmtId="3" fontId="18" fillId="5" borderId="17" xfId="0" applyNumberFormat="1" applyFont="1" applyFill="1" applyBorder="1" applyAlignment="1"/>
    <xf numFmtId="0" fontId="18" fillId="18" borderId="18" xfId="0" applyFont="1" applyFill="1" applyBorder="1"/>
    <xf numFmtId="3" fontId="18" fillId="18" borderId="18" xfId="0" applyNumberFormat="1" applyFont="1" applyFill="1" applyBorder="1"/>
    <xf numFmtId="166" fontId="17" fillId="18" borderId="18" xfId="0" applyNumberFormat="1" applyFont="1" applyFill="1" applyBorder="1"/>
    <xf numFmtId="3" fontId="18" fillId="19" borderId="18" xfId="0" applyNumberFormat="1" applyFont="1" applyFill="1" applyBorder="1"/>
    <xf numFmtId="166" fontId="17" fillId="19" borderId="19" xfId="0" applyNumberFormat="1" applyFont="1" applyFill="1" applyBorder="1"/>
    <xf numFmtId="3" fontId="17" fillId="14" borderId="17" xfId="0" applyNumberFormat="1" applyFont="1" applyFill="1" applyBorder="1" applyAlignment="1"/>
    <xf numFmtId="3" fontId="18" fillId="14" borderId="17" xfId="0" applyNumberFormat="1" applyFont="1" applyFill="1" applyBorder="1" applyAlignment="1"/>
    <xf numFmtId="0" fontId="18" fillId="15" borderId="18" xfId="0" applyFont="1" applyFill="1" applyBorder="1"/>
    <xf numFmtId="3" fontId="18" fillId="15" borderId="18" xfId="0" applyNumberFormat="1" applyFont="1" applyFill="1" applyBorder="1"/>
    <xf numFmtId="166" fontId="17" fillId="15" borderId="18" xfId="0" applyNumberFormat="1" applyFont="1" applyFill="1" applyBorder="1"/>
    <xf numFmtId="3" fontId="18" fillId="16" borderId="18" xfId="0" applyNumberFormat="1" applyFont="1" applyFill="1" applyBorder="1"/>
    <xf numFmtId="166" fontId="17" fillId="16" borderId="19" xfId="0" applyNumberFormat="1" applyFont="1" applyFill="1" applyBorder="1"/>
    <xf numFmtId="3" fontId="18" fillId="18" borderId="10" xfId="0" applyNumberFormat="1" applyFont="1" applyFill="1" applyBorder="1"/>
    <xf numFmtId="3" fontId="18" fillId="19" borderId="9" xfId="0" applyNumberFormat="1" applyFont="1" applyFill="1" applyBorder="1"/>
    <xf numFmtId="3" fontId="18" fillId="19" borderId="10" xfId="0" applyNumberFormat="1" applyFont="1" applyFill="1" applyBorder="1"/>
    <xf numFmtId="3" fontId="17" fillId="5" borderId="20" xfId="0" applyNumberFormat="1" applyFont="1" applyFill="1" applyBorder="1" applyAlignment="1"/>
    <xf numFmtId="3" fontId="18" fillId="5" borderId="20" xfId="0" applyNumberFormat="1" applyFont="1" applyFill="1" applyBorder="1" applyAlignment="1"/>
    <xf numFmtId="0" fontId="18" fillId="18" borderId="22" xfId="0" applyFont="1" applyFill="1" applyBorder="1"/>
    <xf numFmtId="3" fontId="18" fillId="18" borderId="23" xfId="0" applyNumberFormat="1" applyFont="1" applyFill="1" applyBorder="1"/>
    <xf numFmtId="166" fontId="17" fillId="18" borderId="22" xfId="0" applyNumberFormat="1" applyFont="1" applyFill="1" applyBorder="1"/>
    <xf numFmtId="3" fontId="18" fillId="19" borderId="20" xfId="0" applyNumberFormat="1" applyFont="1" applyFill="1" applyBorder="1"/>
    <xf numFmtId="3" fontId="18" fillId="19" borderId="23" xfId="0" applyNumberFormat="1" applyFont="1" applyFill="1" applyBorder="1"/>
    <xf numFmtId="166" fontId="17" fillId="19" borderId="24" xfId="0" applyNumberFormat="1" applyFont="1" applyFill="1" applyBorder="1"/>
    <xf numFmtId="0" fontId="19" fillId="20" borderId="13" xfId="0" applyFont="1" applyFill="1" applyBorder="1" applyAlignment="1">
      <alignment wrapText="1"/>
    </xf>
    <xf numFmtId="17" fontId="19" fillId="21" borderId="14" xfId="0" applyNumberFormat="1" applyFont="1" applyFill="1" applyBorder="1" applyAlignment="1">
      <alignment wrapText="1"/>
    </xf>
    <xf numFmtId="17" fontId="19" fillId="22" borderId="14" xfId="0" applyNumberFormat="1" applyFont="1" applyFill="1" applyBorder="1" applyAlignment="1">
      <alignment wrapText="1"/>
    </xf>
    <xf numFmtId="17" fontId="19" fillId="22" borderId="15" xfId="0" applyNumberFormat="1" applyFont="1" applyFill="1" applyBorder="1" applyAlignment="1">
      <alignment wrapText="1"/>
    </xf>
    <xf numFmtId="3" fontId="19" fillId="23" borderId="9" xfId="0" applyNumberFormat="1" applyFont="1" applyFill="1" applyBorder="1" applyAlignment="1">
      <alignment horizontal="right"/>
    </xf>
    <xf numFmtId="3" fontId="20" fillId="23" borderId="9" xfId="0" applyNumberFormat="1" applyFont="1" applyFill="1" applyBorder="1" applyAlignment="1">
      <alignment horizontal="right"/>
    </xf>
    <xf numFmtId="3" fontId="20" fillId="24" borderId="1" xfId="0" applyNumberFormat="1" applyFont="1" applyFill="1" applyBorder="1"/>
    <xf numFmtId="166" fontId="19" fillId="24" borderId="1" xfId="0" applyNumberFormat="1" applyFont="1" applyFill="1" applyBorder="1"/>
    <xf numFmtId="3" fontId="20" fillId="25" borderId="1" xfId="0" applyNumberFormat="1" applyFont="1" applyFill="1" applyBorder="1"/>
    <xf numFmtId="166" fontId="19" fillId="25" borderId="16" xfId="0" applyNumberFormat="1" applyFont="1" applyFill="1" applyBorder="1"/>
    <xf numFmtId="3" fontId="20" fillId="26" borderId="9" xfId="0" applyNumberFormat="1" applyFont="1" applyFill="1" applyBorder="1" applyAlignment="1"/>
    <xf numFmtId="3" fontId="20" fillId="27" borderId="1" xfId="0" applyNumberFormat="1" applyFont="1" applyFill="1" applyBorder="1"/>
    <xf numFmtId="166" fontId="19" fillId="27" borderId="1" xfId="0" applyNumberFormat="1" applyFont="1" applyFill="1" applyBorder="1"/>
    <xf numFmtId="3" fontId="20" fillId="28" borderId="1" xfId="0" applyNumberFormat="1" applyFont="1" applyFill="1" applyBorder="1"/>
    <xf numFmtId="166" fontId="19" fillId="28" borderId="16" xfId="0" applyNumberFormat="1" applyFont="1" applyFill="1" applyBorder="1"/>
    <xf numFmtId="3" fontId="20" fillId="23" borderId="9" xfId="0" applyNumberFormat="1" applyFont="1" applyFill="1" applyBorder="1" applyAlignment="1"/>
    <xf numFmtId="3" fontId="20" fillId="26" borderId="29" xfId="0" applyNumberFormat="1" applyFont="1" applyFill="1" applyBorder="1" applyAlignment="1"/>
    <xf numFmtId="3" fontId="20" fillId="27" borderId="30" xfId="0" applyNumberFormat="1" applyFont="1" applyFill="1" applyBorder="1"/>
    <xf numFmtId="166" fontId="19" fillId="27" borderId="30" xfId="0" applyNumberFormat="1" applyFont="1" applyFill="1" applyBorder="1"/>
    <xf numFmtId="3" fontId="20" fillId="28" borderId="30" xfId="0" applyNumberFormat="1" applyFont="1" applyFill="1" applyBorder="1"/>
    <xf numFmtId="166" fontId="19" fillId="28" borderId="31" xfId="0" applyNumberFormat="1" applyFont="1" applyFill="1" applyBorder="1"/>
    <xf numFmtId="3" fontId="20" fillId="23" borderId="29" xfId="0" applyNumberFormat="1" applyFont="1" applyFill="1" applyBorder="1" applyAlignment="1"/>
    <xf numFmtId="3" fontId="20" fillId="24" borderId="30" xfId="0" applyNumberFormat="1" applyFont="1" applyFill="1" applyBorder="1"/>
    <xf numFmtId="166" fontId="19" fillId="24" borderId="30" xfId="0" applyNumberFormat="1" applyFont="1" applyFill="1" applyBorder="1"/>
    <xf numFmtId="3" fontId="20" fillId="25" borderId="30" xfId="0" applyNumberFormat="1" applyFont="1" applyFill="1" applyBorder="1"/>
    <xf numFmtId="166" fontId="19" fillId="25" borderId="31" xfId="0" applyNumberFormat="1" applyFont="1" applyFill="1" applyBorder="1"/>
    <xf numFmtId="3" fontId="20" fillId="27" borderId="10" xfId="0" applyNumberFormat="1" applyFont="1" applyFill="1" applyBorder="1"/>
    <xf numFmtId="3" fontId="20" fillId="28" borderId="9" xfId="0" applyNumberFormat="1" applyFont="1" applyFill="1" applyBorder="1"/>
    <xf numFmtId="3" fontId="20" fillId="28" borderId="10" xfId="0" applyNumberFormat="1" applyFont="1" applyFill="1" applyBorder="1"/>
    <xf numFmtId="3" fontId="19" fillId="23" borderId="29" xfId="0" applyNumberFormat="1" applyFont="1" applyFill="1" applyBorder="1" applyAlignment="1">
      <alignment horizontal="right"/>
    </xf>
    <xf numFmtId="3" fontId="20" fillId="27" borderId="32" xfId="0" applyNumberFormat="1" applyFont="1" applyFill="1" applyBorder="1"/>
    <xf numFmtId="3" fontId="20" fillId="28" borderId="29" xfId="0" applyNumberFormat="1" applyFont="1" applyFill="1" applyBorder="1"/>
    <xf numFmtId="3" fontId="20" fillId="28" borderId="32" xfId="0" applyNumberFormat="1" applyFont="1" applyFill="1" applyBorder="1"/>
    <xf numFmtId="1" fontId="2" fillId="2" borderId="2" xfId="0" applyNumberFormat="1" applyFont="1" applyFill="1" applyBorder="1"/>
    <xf numFmtId="1" fontId="2" fillId="2" borderId="2" xfId="1" applyNumberFormat="1" applyFont="1" applyFill="1" applyBorder="1"/>
    <xf numFmtId="1" fontId="3" fillId="2" borderId="2" xfId="0" applyNumberFormat="1" applyFont="1" applyFill="1" applyBorder="1"/>
    <xf numFmtId="1" fontId="3" fillId="2" borderId="2" xfId="1" applyNumberFormat="1" applyFont="1" applyFill="1" applyBorder="1"/>
    <xf numFmtId="1" fontId="2" fillId="0" borderId="2" xfId="0" applyNumberFormat="1" applyFont="1" applyBorder="1"/>
    <xf numFmtId="1" fontId="2" fillId="0" borderId="2" xfId="1" applyNumberFormat="1" applyFont="1" applyBorder="1"/>
    <xf numFmtId="1" fontId="3" fillId="0" borderId="2" xfId="0" applyNumberFormat="1" applyFont="1" applyFill="1" applyBorder="1"/>
    <xf numFmtId="1" fontId="3" fillId="0" borderId="2" xfId="1" applyNumberFormat="1" applyFont="1" applyFill="1" applyBorder="1"/>
    <xf numFmtId="1" fontId="2" fillId="0" borderId="2" xfId="0" applyNumberFormat="1" applyFont="1" applyFill="1" applyBorder="1"/>
    <xf numFmtId="1" fontId="2" fillId="0" borderId="2" xfId="1" applyNumberFormat="1" applyFont="1" applyFill="1" applyBorder="1"/>
    <xf numFmtId="3" fontId="3" fillId="0" borderId="1" xfId="0" applyNumberFormat="1" applyFont="1" applyBorder="1" applyAlignment="1">
      <alignment horizontal="center" wrapText="1"/>
    </xf>
    <xf numFmtId="3" fontId="2" fillId="0" borderId="2" xfId="1" applyNumberFormat="1" applyFont="1" applyFill="1" applyBorder="1"/>
    <xf numFmtId="3" fontId="3" fillId="8" borderId="2" xfId="1" applyNumberFormat="1" applyFont="1" applyFill="1" applyBorder="1"/>
    <xf numFmtId="3" fontId="5" fillId="4" borderId="2" xfId="1" applyNumberFormat="1" applyFont="1" applyFill="1" applyBorder="1"/>
    <xf numFmtId="3" fontId="2" fillId="0" borderId="3" xfId="1" applyNumberFormat="1" applyFont="1" applyFill="1" applyBorder="1"/>
    <xf numFmtId="3" fontId="2" fillId="0" borderId="6" xfId="0" applyNumberFormat="1" applyFont="1" applyBorder="1"/>
    <xf numFmtId="3" fontId="6" fillId="0" borderId="0" xfId="1" applyNumberFormat="1" applyFont="1" applyFill="1" applyBorder="1"/>
    <xf numFmtId="3" fontId="2" fillId="0" borderId="0" xfId="1" applyNumberFormat="1" applyFont="1" applyFill="1" applyBorder="1"/>
    <xf numFmtId="3" fontId="2" fillId="0" borderId="0" xfId="1" applyNumberFormat="1" applyFont="1" applyBorder="1"/>
    <xf numFmtId="3" fontId="6" fillId="0" borderId="0" xfId="0" applyNumberFormat="1" applyFont="1" applyFill="1" applyBorder="1"/>
    <xf numFmtId="3" fontId="11" fillId="2" borderId="2" xfId="1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12" fillId="2" borderId="2" xfId="1" applyNumberFormat="1" applyFont="1" applyFill="1" applyBorder="1"/>
    <xf numFmtId="3" fontId="11" fillId="2" borderId="2" xfId="0" applyNumberFormat="1" applyFont="1" applyFill="1" applyBorder="1"/>
    <xf numFmtId="3" fontId="12" fillId="2" borderId="2" xfId="0" applyNumberFormat="1" applyFont="1" applyFill="1" applyBorder="1"/>
    <xf numFmtId="3" fontId="6" fillId="7" borderId="2" xfId="1" applyNumberFormat="1" applyFont="1" applyFill="1" applyBorder="1"/>
    <xf numFmtId="3" fontId="6" fillId="7" borderId="2" xfId="0" applyNumberFormat="1" applyFont="1" applyFill="1" applyBorder="1"/>
    <xf numFmtId="3" fontId="4" fillId="6" borderId="1" xfId="0" applyNumberFormat="1" applyFont="1" applyFill="1" applyBorder="1" applyAlignment="1">
      <alignment horizontal="center" wrapText="1"/>
    </xf>
    <xf numFmtId="3" fontId="2" fillId="2" borderId="3" xfId="1" applyNumberFormat="1" applyFont="1" applyFill="1" applyBorder="1"/>
    <xf numFmtId="3" fontId="2" fillId="0" borderId="3" xfId="1" applyNumberFormat="1" applyFont="1" applyBorder="1"/>
    <xf numFmtId="3" fontId="5" fillId="4" borderId="2" xfId="0" applyNumberFormat="1" applyFont="1" applyFill="1" applyBorder="1"/>
    <xf numFmtId="3" fontId="3" fillId="0" borderId="3" xfId="1" applyNumberFormat="1" applyFont="1" applyFill="1" applyBorder="1"/>
    <xf numFmtId="3" fontId="3" fillId="0" borderId="3" xfId="0" applyNumberFormat="1" applyFont="1" applyFill="1" applyBorder="1"/>
    <xf numFmtId="3" fontId="19" fillId="23" borderId="20" xfId="0" applyNumberFormat="1" applyFont="1" applyFill="1" applyBorder="1" applyAlignment="1">
      <alignment horizontal="right"/>
    </xf>
    <xf numFmtId="3" fontId="20" fillId="26" borderId="20" xfId="0" applyNumberFormat="1" applyFont="1" applyFill="1" applyBorder="1" applyAlignment="1"/>
    <xf numFmtId="3" fontId="20" fillId="27" borderId="22" xfId="0" applyNumberFormat="1" applyFont="1" applyFill="1" applyBorder="1"/>
    <xf numFmtId="3" fontId="20" fillId="27" borderId="23" xfId="0" applyNumberFormat="1" applyFont="1" applyFill="1" applyBorder="1"/>
    <xf numFmtId="166" fontId="19" fillId="27" borderId="22" xfId="0" applyNumberFormat="1" applyFont="1" applyFill="1" applyBorder="1"/>
    <xf numFmtId="3" fontId="20" fillId="28" borderId="20" xfId="0" applyNumberFormat="1" applyFont="1" applyFill="1" applyBorder="1"/>
    <xf numFmtId="3" fontId="20" fillId="28" borderId="23" xfId="0" applyNumberFormat="1" applyFont="1" applyFill="1" applyBorder="1"/>
    <xf numFmtId="166" fontId="19" fillId="28" borderId="24" xfId="0" applyNumberFormat="1" applyFont="1" applyFill="1" applyBorder="1"/>
    <xf numFmtId="1" fontId="3" fillId="0" borderId="1" xfId="0" applyNumberFormat="1" applyFont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wrapText="1"/>
    </xf>
    <xf numFmtId="1" fontId="3" fillId="0" borderId="2" xfId="0" applyNumberFormat="1" applyFont="1" applyBorder="1"/>
    <xf numFmtId="1" fontId="3" fillId="5" borderId="2" xfId="0" applyNumberFormat="1" applyFont="1" applyFill="1" applyBorder="1"/>
    <xf numFmtId="1" fontId="3" fillId="5" borderId="2" xfId="1" applyNumberFormat="1" applyFont="1" applyFill="1" applyBorder="1"/>
    <xf numFmtId="1" fontId="3" fillId="5" borderId="3" xfId="0" applyNumberFormat="1" applyFont="1" applyFill="1" applyBorder="1"/>
    <xf numFmtId="1" fontId="3" fillId="5" borderId="3" xfId="1" applyNumberFormat="1" applyFont="1" applyFill="1" applyBorder="1"/>
    <xf numFmtId="3" fontId="3" fillId="5" borderId="2" xfId="0" applyNumberFormat="1" applyFont="1" applyFill="1" applyBorder="1" applyAlignment="1">
      <alignment horizontal="left" wrapText="1"/>
    </xf>
    <xf numFmtId="3" fontId="3" fillId="0" borderId="6" xfId="0" applyNumberFormat="1" applyFont="1" applyBorder="1"/>
    <xf numFmtId="3" fontId="3" fillId="0" borderId="6" xfId="1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5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2" borderId="0" xfId="0" applyNumberFormat="1" applyFont="1" applyFill="1"/>
    <xf numFmtId="3" fontId="0" fillId="2" borderId="2" xfId="0" applyNumberForma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1" fontId="11" fillId="2" borderId="2" xfId="0" applyNumberFormat="1" applyFont="1" applyFill="1" applyBorder="1"/>
    <xf numFmtId="1" fontId="2" fillId="0" borderId="3" xfId="0" applyNumberFormat="1" applyFont="1" applyFill="1" applyBorder="1"/>
    <xf numFmtId="1" fontId="6" fillId="7" borderId="2" xfId="0" applyNumberFormat="1" applyFont="1" applyFill="1" applyBorder="1"/>
    <xf numFmtId="3" fontId="3" fillId="8" borderId="2" xfId="0" applyNumberFormat="1" applyFont="1" applyFill="1" applyBorder="1"/>
    <xf numFmtId="3" fontId="2" fillId="0" borderId="3" xfId="0" applyNumberFormat="1" applyFont="1" applyBorder="1"/>
    <xf numFmtId="3" fontId="3" fillId="0" borderId="3" xfId="0" applyNumberFormat="1" applyFont="1" applyBorder="1"/>
    <xf numFmtId="3" fontId="2" fillId="0" borderId="4" xfId="1" applyNumberFormat="1" applyFont="1" applyBorder="1"/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3" fontId="3" fillId="2" borderId="3" xfId="1" applyNumberFormat="1" applyFont="1" applyFill="1" applyBorder="1"/>
    <xf numFmtId="3" fontId="3" fillId="0" borderId="0" xfId="0" applyNumberFormat="1" applyFont="1"/>
    <xf numFmtId="0" fontId="21" fillId="20" borderId="13" xfId="0" applyFont="1" applyFill="1" applyBorder="1" applyAlignment="1">
      <alignment wrapText="1"/>
    </xf>
    <xf numFmtId="17" fontId="21" fillId="21" borderId="14" xfId="0" applyNumberFormat="1" applyFont="1" applyFill="1" applyBorder="1" applyAlignment="1">
      <alignment wrapText="1"/>
    </xf>
    <xf numFmtId="17" fontId="21" fillId="22" borderId="14" xfId="0" applyNumberFormat="1" applyFont="1" applyFill="1" applyBorder="1" applyAlignment="1">
      <alignment wrapText="1"/>
    </xf>
    <xf numFmtId="17" fontId="21" fillId="22" borderId="15" xfId="0" applyNumberFormat="1" applyFont="1" applyFill="1" applyBorder="1" applyAlignment="1">
      <alignment wrapText="1"/>
    </xf>
    <xf numFmtId="3" fontId="22" fillId="23" borderId="9" xfId="0" applyNumberFormat="1" applyFont="1" applyFill="1" applyBorder="1" applyAlignment="1">
      <alignment horizontal="right"/>
    </xf>
    <xf numFmtId="3" fontId="23" fillId="23" borderId="9" xfId="0" applyNumberFormat="1" applyFont="1" applyFill="1" applyBorder="1" applyAlignment="1">
      <alignment horizontal="right"/>
    </xf>
    <xf numFmtId="3" fontId="23" fillId="24" borderId="1" xfId="0" applyNumberFormat="1" applyFont="1" applyFill="1" applyBorder="1"/>
    <xf numFmtId="166" fontId="22" fillId="24" borderId="1" xfId="0" applyNumberFormat="1" applyFont="1" applyFill="1" applyBorder="1"/>
    <xf numFmtId="3" fontId="23" fillId="25" borderId="1" xfId="0" applyNumberFormat="1" applyFont="1" applyFill="1" applyBorder="1"/>
    <xf numFmtId="166" fontId="22" fillId="25" borderId="16" xfId="0" applyNumberFormat="1" applyFont="1" applyFill="1" applyBorder="1"/>
    <xf numFmtId="3" fontId="23" fillId="26" borderId="9" xfId="0" applyNumberFormat="1" applyFont="1" applyFill="1" applyBorder="1" applyAlignment="1"/>
    <xf numFmtId="3" fontId="23" fillId="27" borderId="1" xfId="0" applyNumberFormat="1" applyFont="1" applyFill="1" applyBorder="1"/>
    <xf numFmtId="166" fontId="22" fillId="27" borderId="1" xfId="0" applyNumberFormat="1" applyFont="1" applyFill="1" applyBorder="1"/>
    <xf numFmtId="3" fontId="23" fillId="28" borderId="1" xfId="0" applyNumberFormat="1" applyFont="1" applyFill="1" applyBorder="1"/>
    <xf numFmtId="166" fontId="22" fillId="28" borderId="16" xfId="0" applyNumberFormat="1" applyFont="1" applyFill="1" applyBorder="1"/>
    <xf numFmtId="3" fontId="23" fillId="23" borderId="9" xfId="0" applyNumberFormat="1" applyFont="1" applyFill="1" applyBorder="1" applyAlignment="1"/>
    <xf numFmtId="3" fontId="23" fillId="26" borderId="29" xfId="0" applyNumberFormat="1" applyFont="1" applyFill="1" applyBorder="1" applyAlignment="1"/>
    <xf numFmtId="3" fontId="23" fillId="27" borderId="30" xfId="0" applyNumberFormat="1" applyFont="1" applyFill="1" applyBorder="1"/>
    <xf numFmtId="166" fontId="22" fillId="27" borderId="30" xfId="0" applyNumberFormat="1" applyFont="1" applyFill="1" applyBorder="1"/>
    <xf numFmtId="3" fontId="23" fillId="28" borderId="30" xfId="0" applyNumberFormat="1" applyFont="1" applyFill="1" applyBorder="1"/>
    <xf numFmtId="166" fontId="22" fillId="28" borderId="31" xfId="0" applyNumberFormat="1" applyFont="1" applyFill="1" applyBorder="1"/>
    <xf numFmtId="3" fontId="23" fillId="23" borderId="29" xfId="0" applyNumberFormat="1" applyFont="1" applyFill="1" applyBorder="1" applyAlignment="1"/>
    <xf numFmtId="3" fontId="23" fillId="24" borderId="30" xfId="0" applyNumberFormat="1" applyFont="1" applyFill="1" applyBorder="1"/>
    <xf numFmtId="166" fontId="22" fillId="24" borderId="30" xfId="0" applyNumberFormat="1" applyFont="1" applyFill="1" applyBorder="1"/>
    <xf numFmtId="3" fontId="23" fillId="25" borderId="30" xfId="0" applyNumberFormat="1" applyFont="1" applyFill="1" applyBorder="1"/>
    <xf numFmtId="166" fontId="22" fillId="25" borderId="31" xfId="0" applyNumberFormat="1" applyFont="1" applyFill="1" applyBorder="1"/>
    <xf numFmtId="3" fontId="23" fillId="27" borderId="10" xfId="0" applyNumberFormat="1" applyFont="1" applyFill="1" applyBorder="1"/>
    <xf numFmtId="3" fontId="23" fillId="28" borderId="9" xfId="0" applyNumberFormat="1" applyFont="1" applyFill="1" applyBorder="1"/>
    <xf numFmtId="3" fontId="23" fillId="28" borderId="10" xfId="0" applyNumberFormat="1" applyFont="1" applyFill="1" applyBorder="1"/>
    <xf numFmtId="3" fontId="0" fillId="0" borderId="0" xfId="0" applyNumberFormat="1"/>
    <xf numFmtId="3" fontId="22" fillId="23" borderId="29" xfId="0" applyNumberFormat="1" applyFont="1" applyFill="1" applyBorder="1" applyAlignment="1">
      <alignment horizontal="right"/>
    </xf>
    <xf numFmtId="3" fontId="23" fillId="27" borderId="32" xfId="0" applyNumberFormat="1" applyFont="1" applyFill="1" applyBorder="1"/>
    <xf numFmtId="3" fontId="23" fillId="28" borderId="29" xfId="0" applyNumberFormat="1" applyFont="1" applyFill="1" applyBorder="1"/>
    <xf numFmtId="3" fontId="23" fillId="28" borderId="32" xfId="0" applyNumberFormat="1" applyFont="1" applyFill="1" applyBorder="1"/>
    <xf numFmtId="0" fontId="0" fillId="5" borderId="0" xfId="0" applyFill="1" applyAlignment="1">
      <alignment horizontal="center"/>
    </xf>
    <xf numFmtId="0" fontId="7" fillId="7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2" applyAlignment="1" applyProtection="1">
      <alignment horizontal="left"/>
    </xf>
    <xf numFmtId="0" fontId="7" fillId="3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3" fillId="5" borderId="2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4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0" fillId="0" borderId="2" xfId="0" applyNumberFormat="1" applyFill="1" applyBorder="1" applyAlignment="1"/>
    <xf numFmtId="3" fontId="0" fillId="0" borderId="3" xfId="0" applyNumberFormat="1" applyFill="1" applyBorder="1" applyAlignment="1"/>
    <xf numFmtId="3" fontId="2" fillId="2" borderId="5" xfId="0" applyNumberFormat="1" applyFont="1" applyFill="1" applyBorder="1" applyAlignment="1">
      <alignment vertical="top" wrapText="1"/>
    </xf>
    <xf numFmtId="3" fontId="24" fillId="23" borderId="9" xfId="0" applyNumberFormat="1" applyFont="1" applyFill="1" applyBorder="1" applyAlignment="1">
      <alignment horizontal="right"/>
    </xf>
    <xf numFmtId="3" fontId="25" fillId="23" borderId="9" xfId="0" applyNumberFormat="1" applyFont="1" applyFill="1" applyBorder="1" applyAlignment="1">
      <alignment horizontal="right"/>
    </xf>
    <xf numFmtId="3" fontId="25" fillId="24" borderId="1" xfId="0" applyNumberFormat="1" applyFont="1" applyFill="1" applyBorder="1"/>
    <xf numFmtId="166" fontId="24" fillId="24" borderId="1" xfId="0" applyNumberFormat="1" applyFont="1" applyFill="1" applyBorder="1"/>
    <xf numFmtId="3" fontId="25" fillId="25" borderId="1" xfId="0" applyNumberFormat="1" applyFont="1" applyFill="1" applyBorder="1"/>
    <xf numFmtId="166" fontId="24" fillId="25" borderId="16" xfId="0" applyNumberFormat="1" applyFont="1" applyFill="1" applyBorder="1"/>
    <xf numFmtId="3" fontId="25" fillId="26" borderId="9" xfId="0" applyNumberFormat="1" applyFont="1" applyFill="1" applyBorder="1" applyAlignment="1"/>
    <xf numFmtId="3" fontId="25" fillId="27" borderId="1" xfId="0" applyNumberFormat="1" applyFont="1" applyFill="1" applyBorder="1"/>
    <xf numFmtId="166" fontId="24" fillId="27" borderId="1" xfId="0" applyNumberFormat="1" applyFont="1" applyFill="1" applyBorder="1"/>
    <xf numFmtId="3" fontId="25" fillId="28" borderId="1" xfId="0" applyNumberFormat="1" applyFont="1" applyFill="1" applyBorder="1"/>
    <xf numFmtId="166" fontId="24" fillId="28" borderId="16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0">
    <dxf>
      <font>
        <b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6" formatCode="0.0%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3" formatCode="#,##0"/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3" formatCode="#,##0"/>
      <fill>
        <patternFill>
          <fgColor indexed="64"/>
          <bgColor theme="9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6" formatCode="0.0%"/>
      <fill>
        <patternFill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3" formatCode="#,##0"/>
      <fill>
        <patternFill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2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3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numFmt numFmtId="22" formatCode="mmm\-yy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EDEDED"/>
          <bgColor rgb="FFEDEDED"/>
        </patternFill>
      </fill>
    </dxf>
    <dxf>
      <fill>
        <patternFill patternType="solid">
          <fgColor rgb="FFEDEDED"/>
          <bgColor rgb="FFEDEDED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A5A5A5"/>
        </top>
      </border>
    </dxf>
    <dxf>
      <font>
        <b/>
        <color rgb="FFFFFFFF"/>
      </font>
      <fill>
        <patternFill patternType="solid">
          <fgColor rgb="FFA5A5A5"/>
          <bgColor rgb="FFA5A5A5"/>
        </patternFill>
      </fill>
    </dxf>
    <dxf>
      <font>
        <color rgb="FF000000"/>
      </font>
      <border>
        <left style="thin">
          <color rgb="FFC9C9C9"/>
        </left>
        <right style="thin">
          <color rgb="FFC9C9C9"/>
        </right>
        <top style="thin">
          <color rgb="FFC9C9C9"/>
        </top>
        <bottom style="thin">
          <color rgb="FFC9C9C9"/>
        </bottom>
        <horizontal style="thin">
          <color rgb="FFC9C9C9"/>
        </horizontal>
      </border>
    </dxf>
  </dxfs>
  <tableStyles count="1" defaultTableStyle="TableStyleMedium9" defaultPivotStyle="PivotStyleLight16">
    <tableStyle name="TableStyleMedium4 2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127</xdr:col>
      <xdr:colOff>224118</xdr:colOff>
      <xdr:row>3</xdr:row>
      <xdr:rowOff>44824</xdr:rowOff>
    </xdr:from>
    <xdr:to>
      <xdr:col>140</xdr:col>
      <xdr:colOff>264786</xdr:colOff>
      <xdr:row>31</xdr:row>
      <xdr:rowOff>27984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23118" y="1199030"/>
          <a:ext cx="7907197" cy="53283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25" displayName="Table25" ref="A2:I29" totalsRowShown="0" headerRowDxfId="12" headerRowBorderDxfId="11" tableBorderDxfId="10" totalsRowBorderDxfId="9">
  <tableColumns count="9">
    <tableColumn id="1" name="REGION (Original Data)" dataDxfId="8"/>
    <tableColumn id="8" name="Current Month" dataDxfId="7"/>
    <tableColumn id="9" name="Same Month Last Year" dataDxfId="6"/>
    <tableColumn id="2" name="Total Current Quarter" dataDxfId="5"/>
    <tableColumn id="3" name="Total Previous Quarter" dataDxfId="4"/>
    <tableColumn id="4" name="% Change Over Quarter" dataDxfId="3"/>
    <tableColumn id="5" name="Total Current 12 Months" dataDxfId="2"/>
    <tableColumn id="6" name="Total Previous 12 Months " dataDxfId="1"/>
    <tableColumn id="7" name="% Change Over Yea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ausstats/abs@.nsf/mf/8731.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3" sqref="B3"/>
    </sheetView>
  </sheetViews>
  <sheetFormatPr defaultRowHeight="15" x14ac:dyDescent="0.25"/>
  <cols>
    <col min="1" max="1" width="14.5703125" customWidth="1"/>
    <col min="3" max="3" width="93.28515625" customWidth="1"/>
  </cols>
  <sheetData>
    <row r="1" spans="1:6" x14ac:dyDescent="0.25">
      <c r="A1" s="361" t="s">
        <v>49</v>
      </c>
      <c r="B1" s="361"/>
      <c r="C1" s="361"/>
      <c r="D1" s="15"/>
      <c r="E1" s="15"/>
      <c r="F1" s="15"/>
    </row>
    <row r="2" spans="1:6" x14ac:dyDescent="0.25">
      <c r="A2" t="s">
        <v>80</v>
      </c>
      <c r="B2" s="362" t="s">
        <v>133</v>
      </c>
      <c r="C2" s="362"/>
    </row>
    <row r="3" spans="1:6" x14ac:dyDescent="0.25">
      <c r="A3" t="s">
        <v>51</v>
      </c>
      <c r="B3" s="26" t="s">
        <v>134</v>
      </c>
    </row>
    <row r="4" spans="1:6" x14ac:dyDescent="0.25">
      <c r="A4" t="s">
        <v>50</v>
      </c>
      <c r="B4" s="359" t="s">
        <v>52</v>
      </c>
      <c r="C4" s="359"/>
    </row>
    <row r="5" spans="1:6" x14ac:dyDescent="0.25">
      <c r="B5" s="363" t="s">
        <v>54</v>
      </c>
      <c r="C5" s="363"/>
    </row>
    <row r="6" spans="1:6" x14ac:dyDescent="0.25">
      <c r="B6" s="363" t="s">
        <v>125</v>
      </c>
      <c r="C6" s="363"/>
    </row>
    <row r="7" spans="1:6" x14ac:dyDescent="0.25">
      <c r="B7" s="360" t="s">
        <v>53</v>
      </c>
      <c r="C7" s="360"/>
    </row>
    <row r="10" spans="1:6" x14ac:dyDescent="0.25">
      <c r="A10" s="361" t="s">
        <v>55</v>
      </c>
      <c r="B10" s="361"/>
      <c r="C10" s="361"/>
    </row>
    <row r="11" spans="1:6" x14ac:dyDescent="0.25">
      <c r="A11" s="360" t="s">
        <v>120</v>
      </c>
      <c r="B11" s="360"/>
      <c r="C11" s="360"/>
    </row>
    <row r="12" spans="1:6" x14ac:dyDescent="0.25">
      <c r="A12" s="360" t="s">
        <v>63</v>
      </c>
      <c r="B12" s="360"/>
      <c r="C12" s="360"/>
    </row>
    <row r="13" spans="1:6" x14ac:dyDescent="0.25">
      <c r="A13" s="360" t="s">
        <v>56</v>
      </c>
      <c r="B13" s="360"/>
      <c r="C13" s="360"/>
    </row>
    <row r="14" spans="1:6" x14ac:dyDescent="0.25">
      <c r="A14" s="360" t="s">
        <v>24</v>
      </c>
      <c r="B14" s="360"/>
      <c r="C14" s="360"/>
    </row>
    <row r="15" spans="1:6" x14ac:dyDescent="0.25">
      <c r="A15" s="360" t="s">
        <v>28</v>
      </c>
      <c r="B15" s="360"/>
      <c r="C15" s="360"/>
    </row>
    <row r="16" spans="1:6" x14ac:dyDescent="0.25">
      <c r="A16" s="360" t="s">
        <v>57</v>
      </c>
      <c r="B16" s="360"/>
      <c r="C16" s="360"/>
    </row>
    <row r="17" spans="1:3" x14ac:dyDescent="0.25">
      <c r="A17" s="360" t="s">
        <v>58</v>
      </c>
      <c r="B17" s="360"/>
      <c r="C17" s="360"/>
    </row>
    <row r="18" spans="1:3" x14ac:dyDescent="0.25">
      <c r="A18" s="360" t="s">
        <v>59</v>
      </c>
      <c r="B18" s="360"/>
      <c r="C18" s="360"/>
    </row>
    <row r="19" spans="1:3" x14ac:dyDescent="0.25">
      <c r="A19" s="360" t="s">
        <v>60</v>
      </c>
      <c r="B19" s="360"/>
      <c r="C19" s="360"/>
    </row>
    <row r="20" spans="1:3" x14ac:dyDescent="0.25">
      <c r="A20" s="360" t="s">
        <v>61</v>
      </c>
      <c r="B20" s="360"/>
      <c r="C20" s="360"/>
    </row>
    <row r="21" spans="1:3" x14ac:dyDescent="0.25">
      <c r="A21" s="360" t="s">
        <v>62</v>
      </c>
      <c r="B21" s="360"/>
      <c r="C21" s="360"/>
    </row>
    <row r="23" spans="1:3" x14ac:dyDescent="0.25">
      <c r="A23" s="361" t="s">
        <v>70</v>
      </c>
      <c r="B23" s="361"/>
      <c r="C23" s="361"/>
    </row>
    <row r="24" spans="1:3" x14ac:dyDescent="0.25">
      <c r="A24" s="356"/>
      <c r="B24" s="356"/>
      <c r="C24" s="17" t="s">
        <v>128</v>
      </c>
    </row>
    <row r="25" spans="1:3" x14ac:dyDescent="0.25">
      <c r="A25" s="17"/>
      <c r="B25" s="17"/>
      <c r="C25" s="17"/>
    </row>
    <row r="26" spans="1:3" x14ac:dyDescent="0.25">
      <c r="A26" s="357" t="s">
        <v>72</v>
      </c>
      <c r="B26" s="357"/>
      <c r="C26" s="17" t="s">
        <v>73</v>
      </c>
    </row>
    <row r="28" spans="1:3" x14ac:dyDescent="0.25">
      <c r="A28" s="358" t="s">
        <v>71</v>
      </c>
      <c r="B28" s="358"/>
      <c r="C28" s="359" t="s">
        <v>74</v>
      </c>
    </row>
    <row r="29" spans="1:3" x14ac:dyDescent="0.25">
      <c r="C29" s="359"/>
    </row>
  </sheetData>
  <mergeCells count="23">
    <mergeCell ref="A1:C1"/>
    <mergeCell ref="A23:C23"/>
    <mergeCell ref="B2:C2"/>
    <mergeCell ref="A13:C13"/>
    <mergeCell ref="A14:C14"/>
    <mergeCell ref="A15:C15"/>
    <mergeCell ref="A16:C16"/>
    <mergeCell ref="A17:C17"/>
    <mergeCell ref="A18:C18"/>
    <mergeCell ref="B4:C4"/>
    <mergeCell ref="B5:C5"/>
    <mergeCell ref="B6:C6"/>
    <mergeCell ref="B7:C7"/>
    <mergeCell ref="A10:C10"/>
    <mergeCell ref="A12:C12"/>
    <mergeCell ref="A11:C11"/>
    <mergeCell ref="A24:B24"/>
    <mergeCell ref="A26:B26"/>
    <mergeCell ref="A28:B28"/>
    <mergeCell ref="C28:C29"/>
    <mergeCell ref="A19:C19"/>
    <mergeCell ref="A20:C20"/>
    <mergeCell ref="A21:C21"/>
  </mergeCells>
  <hyperlinks>
    <hyperlink ref="B7" r:id="rId1"/>
    <hyperlink ref="A13" location="'Brisbane &amp; Surrounds'!A1" display="Brisbane &amp; Surrounds"/>
    <hyperlink ref="A14:C14" location="'Gold Coast'!A1" display="Gold Coast"/>
    <hyperlink ref="A15:C15" location="'Sunshine Coast'!A1" display="Sunshine Coast"/>
    <hyperlink ref="A16:C16" location="'Darling Downs &amp; South West Qld'!A1" display="Darling Downs &amp; South West Queensland"/>
    <hyperlink ref="A17:C17" location="'Burnett &amp; Wide Bay'!A1" display="Burnett &amp; Wide Bay"/>
    <hyperlink ref="A18:C18" location="'Central Queensland'!A1" display="Central Queensland"/>
    <hyperlink ref="A19:C19" location="'Mackay &amp; Whitsunday'!A1" display="Mackay &amp; Whitsunday"/>
    <hyperlink ref="A20:C20" location="'North Queensland'!A1" display="North Queensland"/>
    <hyperlink ref="A21:C21" location="'Far North Queensland'!A1" display="Far North Queensland"/>
    <hyperlink ref="A12:C12" location="Queensland!A1" display="Queensland"/>
    <hyperlink ref="A11:C11" location="Summary!A1" display="Summary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xSplit="3" ySplit="2" topLeftCell="M3" activePane="bottomRight" state="frozenSplit"/>
      <selection pane="topRight" activeCell="AG1" sqref="AG1"/>
      <selection pane="bottomLeft" activeCell="A25" sqref="A25"/>
      <selection pane="bottomRight" activeCell="X3" sqref="X3:AA23"/>
    </sheetView>
  </sheetViews>
  <sheetFormatPr defaultRowHeight="12" x14ac:dyDescent="0.2"/>
  <cols>
    <col min="1" max="1" width="19.28515625" style="22" customWidth="1"/>
    <col min="2" max="2" width="25.28515625" style="22" customWidth="1"/>
    <col min="3" max="3" width="20.85546875" style="22" customWidth="1"/>
    <col min="4" max="5" width="9.140625" style="22"/>
    <col min="6" max="27" width="9.140625" style="22" customWidth="1"/>
    <col min="28" max="16384" width="9.140625" style="22"/>
  </cols>
  <sheetData>
    <row r="1" spans="1:29" x14ac:dyDescent="0.2">
      <c r="A1" s="388" t="s">
        <v>0</v>
      </c>
      <c r="B1" s="388" t="s">
        <v>1</v>
      </c>
      <c r="C1" s="38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87" t="s">
        <v>13</v>
      </c>
      <c r="AC1" s="387"/>
    </row>
    <row r="2" spans="1:29" ht="58.5" customHeight="1" x14ac:dyDescent="0.2">
      <c r="A2" s="388"/>
      <c r="B2" s="388"/>
      <c r="C2" s="389"/>
      <c r="D2" s="289" t="s">
        <v>3</v>
      </c>
      <c r="E2" s="289" t="s">
        <v>21</v>
      </c>
      <c r="F2" s="289" t="s">
        <v>3</v>
      </c>
      <c r="G2" s="289" t="s">
        <v>21</v>
      </c>
      <c r="H2" s="289" t="s">
        <v>3</v>
      </c>
      <c r="I2" s="289" t="s">
        <v>21</v>
      </c>
      <c r="J2" s="289" t="s">
        <v>3</v>
      </c>
      <c r="K2" s="289" t="s">
        <v>21</v>
      </c>
      <c r="L2" s="289" t="s">
        <v>3</v>
      </c>
      <c r="M2" s="289" t="s">
        <v>21</v>
      </c>
      <c r="N2" s="289" t="s">
        <v>3</v>
      </c>
      <c r="O2" s="289" t="s">
        <v>21</v>
      </c>
      <c r="P2" s="289" t="s">
        <v>3</v>
      </c>
      <c r="Q2" s="289" t="s">
        <v>21</v>
      </c>
      <c r="R2" s="289" t="s">
        <v>3</v>
      </c>
      <c r="S2" s="289" t="s">
        <v>21</v>
      </c>
      <c r="T2" s="289" t="s">
        <v>3</v>
      </c>
      <c r="U2" s="289" t="s">
        <v>21</v>
      </c>
      <c r="V2" s="289" t="s">
        <v>3</v>
      </c>
      <c r="W2" s="289" t="s">
        <v>21</v>
      </c>
      <c r="X2" s="289" t="s">
        <v>3</v>
      </c>
      <c r="Y2" s="289" t="s">
        <v>21</v>
      </c>
      <c r="Z2" s="289" t="s">
        <v>3</v>
      </c>
      <c r="AA2" s="289" t="s">
        <v>21</v>
      </c>
      <c r="AB2" s="290" t="s">
        <v>3</v>
      </c>
      <c r="AC2" s="290" t="s">
        <v>21</v>
      </c>
    </row>
    <row r="3" spans="1:29" x14ac:dyDescent="0.2">
      <c r="A3" s="247">
        <v>31201</v>
      </c>
      <c r="B3" s="247" t="s">
        <v>98</v>
      </c>
      <c r="C3" s="247" t="s">
        <v>18</v>
      </c>
      <c r="D3" s="247">
        <v>2</v>
      </c>
      <c r="E3" s="248">
        <v>652</v>
      </c>
      <c r="F3" s="247">
        <v>0</v>
      </c>
      <c r="G3" s="248">
        <v>0</v>
      </c>
      <c r="H3" s="247">
        <v>1</v>
      </c>
      <c r="I3" s="248">
        <v>70</v>
      </c>
      <c r="J3" s="247">
        <v>0</v>
      </c>
      <c r="K3" s="248">
        <v>0</v>
      </c>
      <c r="L3" s="247">
        <v>2</v>
      </c>
      <c r="M3" s="248">
        <v>572</v>
      </c>
      <c r="N3" s="247">
        <v>2</v>
      </c>
      <c r="O3" s="248">
        <v>466</v>
      </c>
      <c r="P3" s="247">
        <v>1</v>
      </c>
      <c r="Q3" s="248">
        <v>250</v>
      </c>
      <c r="R3" s="247">
        <v>1</v>
      </c>
      <c r="S3" s="248">
        <v>200</v>
      </c>
      <c r="T3" s="247">
        <v>2</v>
      </c>
      <c r="U3" s="248">
        <v>484</v>
      </c>
      <c r="V3" s="247">
        <v>2</v>
      </c>
      <c r="W3" s="248">
        <v>568</v>
      </c>
      <c r="X3" s="247">
        <v>4</v>
      </c>
      <c r="Y3" s="248">
        <v>1578</v>
      </c>
      <c r="Z3" s="247">
        <v>2</v>
      </c>
      <c r="AA3" s="248">
        <v>735</v>
      </c>
      <c r="AB3" s="249">
        <f>SUMIF($D$2:$AA$2, "No. of Dwelling Units Approved", D3:AA3)</f>
        <v>19</v>
      </c>
      <c r="AC3" s="250">
        <f>SUMIF($D$2:$AA$2, "Value of Approvals ($000)", D3:AA3)</f>
        <v>5575</v>
      </c>
    </row>
    <row r="4" spans="1:29" x14ac:dyDescent="0.2">
      <c r="A4" s="247"/>
      <c r="B4" s="247"/>
      <c r="C4" s="247" t="s">
        <v>19</v>
      </c>
      <c r="D4" s="247">
        <v>0</v>
      </c>
      <c r="E4" s="248">
        <v>0</v>
      </c>
      <c r="F4" s="247">
        <v>0</v>
      </c>
      <c r="G4" s="248">
        <v>0</v>
      </c>
      <c r="H4" s="247">
        <v>0</v>
      </c>
      <c r="I4" s="248">
        <v>0</v>
      </c>
      <c r="J4" s="247">
        <v>0</v>
      </c>
      <c r="K4" s="248">
        <v>0</v>
      </c>
      <c r="L4" s="247">
        <v>0</v>
      </c>
      <c r="M4" s="248">
        <v>0</v>
      </c>
      <c r="N4" s="247">
        <v>0</v>
      </c>
      <c r="O4" s="248">
        <v>0</v>
      </c>
      <c r="P4" s="247">
        <v>0</v>
      </c>
      <c r="Q4" s="248">
        <v>0</v>
      </c>
      <c r="R4" s="247">
        <v>0</v>
      </c>
      <c r="S4" s="248">
        <v>0</v>
      </c>
      <c r="T4" s="247">
        <v>0</v>
      </c>
      <c r="U4" s="248">
        <v>0</v>
      </c>
      <c r="V4" s="247">
        <v>0</v>
      </c>
      <c r="W4" s="248">
        <v>0</v>
      </c>
      <c r="X4" s="247">
        <v>0</v>
      </c>
      <c r="Y4" s="248">
        <v>0</v>
      </c>
      <c r="Z4" s="247">
        <v>0</v>
      </c>
      <c r="AA4" s="248">
        <v>0</v>
      </c>
      <c r="AB4" s="249">
        <f>SUMIF($D$2:$AA$2, "No. of Dwelling Units Approved", D4:AA4)</f>
        <v>0</v>
      </c>
      <c r="AC4" s="250">
        <f t="shared" ref="AC4:AC30" si="0">SUMIF($D$2:$AA$2, "Value of Approvals ($000)", D4:AA4)</f>
        <v>0</v>
      </c>
    </row>
    <row r="5" spans="1:29" x14ac:dyDescent="0.2">
      <c r="A5" s="247"/>
      <c r="B5" s="247"/>
      <c r="C5" s="247" t="s">
        <v>20</v>
      </c>
      <c r="D5" s="247">
        <v>2</v>
      </c>
      <c r="E5" s="248">
        <v>652</v>
      </c>
      <c r="F5" s="247">
        <v>0</v>
      </c>
      <c r="G5" s="248">
        <v>0</v>
      </c>
      <c r="H5" s="247">
        <v>1</v>
      </c>
      <c r="I5" s="248">
        <v>70</v>
      </c>
      <c r="J5" s="247">
        <v>0</v>
      </c>
      <c r="K5" s="248">
        <v>0</v>
      </c>
      <c r="L5" s="247">
        <v>2</v>
      </c>
      <c r="M5" s="248">
        <v>572</v>
      </c>
      <c r="N5" s="247">
        <v>2</v>
      </c>
      <c r="O5" s="248">
        <v>466</v>
      </c>
      <c r="P5" s="247">
        <v>1</v>
      </c>
      <c r="Q5" s="248">
        <v>250</v>
      </c>
      <c r="R5" s="247">
        <v>1</v>
      </c>
      <c r="S5" s="248">
        <v>200</v>
      </c>
      <c r="T5" s="247">
        <v>2</v>
      </c>
      <c r="U5" s="248">
        <v>484</v>
      </c>
      <c r="V5" s="247">
        <v>2</v>
      </c>
      <c r="W5" s="248">
        <v>568</v>
      </c>
      <c r="X5" s="247">
        <v>4</v>
      </c>
      <c r="Y5" s="248">
        <v>1578</v>
      </c>
      <c r="Z5" s="247">
        <v>2</v>
      </c>
      <c r="AA5" s="248">
        <v>735</v>
      </c>
      <c r="AB5" s="249">
        <f>SUMIF($D$2:$AA$2, "No. of Dwelling Units Approved", D5:AA5)</f>
        <v>19</v>
      </c>
      <c r="AC5" s="250">
        <f t="shared" si="0"/>
        <v>5575</v>
      </c>
    </row>
    <row r="6" spans="1:29" x14ac:dyDescent="0.2">
      <c r="A6" s="247"/>
      <c r="B6" s="247"/>
      <c r="C6" s="247" t="s">
        <v>14</v>
      </c>
      <c r="D6" s="247" t="s">
        <v>23</v>
      </c>
      <c r="E6" s="248">
        <v>193</v>
      </c>
      <c r="F6" s="247" t="s">
        <v>23</v>
      </c>
      <c r="G6" s="248">
        <v>127</v>
      </c>
      <c r="H6" s="247" t="s">
        <v>23</v>
      </c>
      <c r="I6" s="248">
        <v>61</v>
      </c>
      <c r="J6" s="247" t="s">
        <v>23</v>
      </c>
      <c r="K6" s="248">
        <v>60</v>
      </c>
      <c r="L6" s="247" t="s">
        <v>23</v>
      </c>
      <c r="M6" s="248">
        <v>182</v>
      </c>
      <c r="N6" s="247" t="s">
        <v>23</v>
      </c>
      <c r="O6" s="248">
        <v>81</v>
      </c>
      <c r="P6" s="247" t="s">
        <v>23</v>
      </c>
      <c r="Q6" s="248">
        <v>0</v>
      </c>
      <c r="R6" s="247" t="s">
        <v>23</v>
      </c>
      <c r="S6" s="248">
        <v>87</v>
      </c>
      <c r="T6" s="247" t="s">
        <v>23</v>
      </c>
      <c r="U6" s="248">
        <v>171</v>
      </c>
      <c r="V6" s="247" t="s">
        <v>23</v>
      </c>
      <c r="W6" s="248">
        <v>400</v>
      </c>
      <c r="X6" s="247" t="s">
        <v>23</v>
      </c>
      <c r="Y6" s="248">
        <v>886</v>
      </c>
      <c r="Z6" s="247" t="s">
        <v>23</v>
      </c>
      <c r="AA6" s="248">
        <v>180</v>
      </c>
      <c r="AB6" s="249" t="s">
        <v>23</v>
      </c>
      <c r="AC6" s="250">
        <f t="shared" si="0"/>
        <v>2428</v>
      </c>
    </row>
    <row r="7" spans="1:29" x14ac:dyDescent="0.2">
      <c r="A7" s="247"/>
      <c r="B7" s="247"/>
      <c r="C7" s="247" t="s">
        <v>15</v>
      </c>
      <c r="D7" s="247" t="s">
        <v>23</v>
      </c>
      <c r="E7" s="248">
        <v>846</v>
      </c>
      <c r="F7" s="247" t="s">
        <v>23</v>
      </c>
      <c r="G7" s="248">
        <v>127</v>
      </c>
      <c r="H7" s="247" t="s">
        <v>23</v>
      </c>
      <c r="I7" s="248">
        <v>131</v>
      </c>
      <c r="J7" s="247" t="s">
        <v>23</v>
      </c>
      <c r="K7" s="248">
        <v>60</v>
      </c>
      <c r="L7" s="247" t="s">
        <v>23</v>
      </c>
      <c r="M7" s="248">
        <v>754</v>
      </c>
      <c r="N7" s="247" t="s">
        <v>23</v>
      </c>
      <c r="O7" s="248">
        <v>547</v>
      </c>
      <c r="P7" s="247" t="s">
        <v>23</v>
      </c>
      <c r="Q7" s="248">
        <v>250</v>
      </c>
      <c r="R7" s="247" t="s">
        <v>23</v>
      </c>
      <c r="S7" s="248">
        <v>287</v>
      </c>
      <c r="T7" s="247" t="s">
        <v>23</v>
      </c>
      <c r="U7" s="248">
        <v>655</v>
      </c>
      <c r="V7" s="247" t="s">
        <v>23</v>
      </c>
      <c r="W7" s="248">
        <v>967</v>
      </c>
      <c r="X7" s="247" t="s">
        <v>23</v>
      </c>
      <c r="Y7" s="248">
        <v>2465</v>
      </c>
      <c r="Z7" s="247" t="s">
        <v>23</v>
      </c>
      <c r="AA7" s="248">
        <v>915</v>
      </c>
      <c r="AB7" s="249" t="s">
        <v>23</v>
      </c>
      <c r="AC7" s="250">
        <f t="shared" si="0"/>
        <v>8004</v>
      </c>
    </row>
    <row r="8" spans="1:29" x14ac:dyDescent="0.2">
      <c r="A8" s="247"/>
      <c r="B8" s="247"/>
      <c r="C8" s="247" t="s">
        <v>16</v>
      </c>
      <c r="D8" s="247" t="s">
        <v>23</v>
      </c>
      <c r="E8" s="248">
        <v>169</v>
      </c>
      <c r="F8" s="247" t="s">
        <v>23</v>
      </c>
      <c r="G8" s="248">
        <v>0</v>
      </c>
      <c r="H8" s="247" t="s">
        <v>23</v>
      </c>
      <c r="I8" s="248">
        <v>0</v>
      </c>
      <c r="J8" s="247" t="s">
        <v>23</v>
      </c>
      <c r="K8" s="248">
        <v>0</v>
      </c>
      <c r="L8" s="247" t="s">
        <v>23</v>
      </c>
      <c r="M8" s="248">
        <v>741</v>
      </c>
      <c r="N8" s="247" t="s">
        <v>23</v>
      </c>
      <c r="O8" s="248">
        <v>4644</v>
      </c>
      <c r="P8" s="247" t="s">
        <v>23</v>
      </c>
      <c r="Q8" s="248">
        <v>56</v>
      </c>
      <c r="R8" s="247" t="s">
        <v>23</v>
      </c>
      <c r="S8" s="248">
        <v>0</v>
      </c>
      <c r="T8" s="247" t="s">
        <v>23</v>
      </c>
      <c r="U8" s="248">
        <v>730</v>
      </c>
      <c r="V8" s="247" t="s">
        <v>23</v>
      </c>
      <c r="W8" s="248">
        <v>450</v>
      </c>
      <c r="X8" s="247" t="s">
        <v>23</v>
      </c>
      <c r="Y8" s="248">
        <v>359</v>
      </c>
      <c r="Z8" s="247" t="s">
        <v>23</v>
      </c>
      <c r="AA8" s="248">
        <v>65</v>
      </c>
      <c r="AB8" s="249" t="s">
        <v>23</v>
      </c>
      <c r="AC8" s="250">
        <f t="shared" si="0"/>
        <v>7214</v>
      </c>
    </row>
    <row r="9" spans="1:29" x14ac:dyDescent="0.2">
      <c r="A9" s="247"/>
      <c r="B9" s="247"/>
      <c r="C9" s="247" t="s">
        <v>17</v>
      </c>
      <c r="D9" s="247" t="s">
        <v>23</v>
      </c>
      <c r="E9" s="248">
        <v>1015</v>
      </c>
      <c r="F9" s="247" t="s">
        <v>23</v>
      </c>
      <c r="G9" s="248">
        <v>127</v>
      </c>
      <c r="H9" s="247" t="s">
        <v>23</v>
      </c>
      <c r="I9" s="248">
        <v>131</v>
      </c>
      <c r="J9" s="247" t="s">
        <v>23</v>
      </c>
      <c r="K9" s="248">
        <v>60</v>
      </c>
      <c r="L9" s="247" t="s">
        <v>23</v>
      </c>
      <c r="M9" s="248">
        <v>1496</v>
      </c>
      <c r="N9" s="247" t="s">
        <v>23</v>
      </c>
      <c r="O9" s="248">
        <v>5191</v>
      </c>
      <c r="P9" s="247" t="s">
        <v>23</v>
      </c>
      <c r="Q9" s="248">
        <v>306</v>
      </c>
      <c r="R9" s="247" t="s">
        <v>23</v>
      </c>
      <c r="S9" s="248">
        <v>287</v>
      </c>
      <c r="T9" s="247" t="s">
        <v>23</v>
      </c>
      <c r="U9" s="248">
        <v>1385</v>
      </c>
      <c r="V9" s="247" t="s">
        <v>23</v>
      </c>
      <c r="W9" s="248">
        <v>1417</v>
      </c>
      <c r="X9" s="247" t="s">
        <v>23</v>
      </c>
      <c r="Y9" s="248">
        <v>2824</v>
      </c>
      <c r="Z9" s="247" t="s">
        <v>23</v>
      </c>
      <c r="AA9" s="248">
        <v>980</v>
      </c>
      <c r="AB9" s="249" t="s">
        <v>23</v>
      </c>
      <c r="AC9" s="250">
        <f t="shared" si="0"/>
        <v>15219</v>
      </c>
    </row>
    <row r="10" spans="1:29" x14ac:dyDescent="0.2">
      <c r="A10" s="251">
        <v>31202</v>
      </c>
      <c r="B10" s="251" t="s">
        <v>100</v>
      </c>
      <c r="C10" s="251" t="s">
        <v>18</v>
      </c>
      <c r="D10" s="251">
        <v>49</v>
      </c>
      <c r="E10" s="252">
        <v>15190</v>
      </c>
      <c r="F10" s="251">
        <v>32</v>
      </c>
      <c r="G10" s="252">
        <v>11707</v>
      </c>
      <c r="H10" s="251">
        <v>31</v>
      </c>
      <c r="I10" s="252">
        <v>9686</v>
      </c>
      <c r="J10" s="251">
        <v>52</v>
      </c>
      <c r="K10" s="256">
        <v>16285</v>
      </c>
      <c r="L10" s="251">
        <v>35</v>
      </c>
      <c r="M10" s="256">
        <v>12726</v>
      </c>
      <c r="N10" s="251">
        <v>25</v>
      </c>
      <c r="O10" s="256">
        <v>7562</v>
      </c>
      <c r="P10" s="251">
        <v>13</v>
      </c>
      <c r="Q10" s="256">
        <v>3708</v>
      </c>
      <c r="R10" s="251">
        <v>23</v>
      </c>
      <c r="S10" s="256">
        <v>6462</v>
      </c>
      <c r="T10" s="251">
        <v>34</v>
      </c>
      <c r="U10" s="256">
        <v>9681</v>
      </c>
      <c r="V10" s="251">
        <v>24</v>
      </c>
      <c r="W10" s="256">
        <v>6960</v>
      </c>
      <c r="X10" s="251">
        <v>16</v>
      </c>
      <c r="Y10" s="256">
        <v>3813</v>
      </c>
      <c r="Z10" s="251">
        <v>28</v>
      </c>
      <c r="AA10" s="256">
        <v>8589</v>
      </c>
      <c r="AB10" s="253">
        <f>SUMIF($D$2:$AA$2, "No. of Dwelling Units Approved", D10:AA10)</f>
        <v>362</v>
      </c>
      <c r="AC10" s="254">
        <f t="shared" si="0"/>
        <v>112369</v>
      </c>
    </row>
    <row r="11" spans="1:29" x14ac:dyDescent="0.2">
      <c r="A11" s="251"/>
      <c r="B11" s="251"/>
      <c r="C11" s="251" t="s">
        <v>19</v>
      </c>
      <c r="D11" s="251">
        <v>13</v>
      </c>
      <c r="E11" s="252">
        <v>3308</v>
      </c>
      <c r="F11" s="251">
        <v>11</v>
      </c>
      <c r="G11" s="252">
        <v>2778</v>
      </c>
      <c r="H11" s="251">
        <v>18</v>
      </c>
      <c r="I11" s="252">
        <v>3300</v>
      </c>
      <c r="J11" s="251">
        <v>6</v>
      </c>
      <c r="K11" s="256">
        <v>1486</v>
      </c>
      <c r="L11" s="251">
        <v>14</v>
      </c>
      <c r="M11" s="256">
        <v>3053</v>
      </c>
      <c r="N11" s="251">
        <v>14</v>
      </c>
      <c r="O11" s="256">
        <v>3997</v>
      </c>
      <c r="P11" s="251">
        <v>2</v>
      </c>
      <c r="Q11" s="256">
        <v>630</v>
      </c>
      <c r="R11" s="251">
        <v>2</v>
      </c>
      <c r="S11" s="256">
        <v>660</v>
      </c>
      <c r="T11" s="251">
        <v>4</v>
      </c>
      <c r="U11" s="256">
        <v>1148</v>
      </c>
      <c r="V11" s="251">
        <v>4</v>
      </c>
      <c r="W11" s="256">
        <v>765</v>
      </c>
      <c r="X11" s="251">
        <v>4</v>
      </c>
      <c r="Y11" s="256">
        <v>854</v>
      </c>
      <c r="Z11" s="251">
        <v>2</v>
      </c>
      <c r="AA11" s="256">
        <v>595</v>
      </c>
      <c r="AB11" s="253">
        <f>SUMIF($D$2:$AA$2, "No. of Dwelling Units Approved", D11:AA11)</f>
        <v>94</v>
      </c>
      <c r="AC11" s="254">
        <f t="shared" si="0"/>
        <v>22574</v>
      </c>
    </row>
    <row r="12" spans="1:29" x14ac:dyDescent="0.2">
      <c r="A12" s="251"/>
      <c r="B12" s="251"/>
      <c r="C12" s="251" t="s">
        <v>20</v>
      </c>
      <c r="D12" s="251">
        <v>62</v>
      </c>
      <c r="E12" s="252">
        <v>18497</v>
      </c>
      <c r="F12" s="251">
        <v>43</v>
      </c>
      <c r="G12" s="252">
        <v>14484</v>
      </c>
      <c r="H12" s="251">
        <v>49</v>
      </c>
      <c r="I12" s="252">
        <v>12986</v>
      </c>
      <c r="J12" s="251">
        <v>58</v>
      </c>
      <c r="K12" s="256">
        <v>17771</v>
      </c>
      <c r="L12" s="251">
        <v>49</v>
      </c>
      <c r="M12" s="256">
        <v>15778</v>
      </c>
      <c r="N12" s="251">
        <v>39</v>
      </c>
      <c r="O12" s="256">
        <v>11559</v>
      </c>
      <c r="P12" s="251">
        <v>15</v>
      </c>
      <c r="Q12" s="256">
        <v>4338</v>
      </c>
      <c r="R12" s="251">
        <v>25</v>
      </c>
      <c r="S12" s="256">
        <v>7122</v>
      </c>
      <c r="T12" s="251">
        <v>38</v>
      </c>
      <c r="U12" s="256">
        <v>10829</v>
      </c>
      <c r="V12" s="251">
        <v>28</v>
      </c>
      <c r="W12" s="256">
        <v>7725</v>
      </c>
      <c r="X12" s="251">
        <v>20</v>
      </c>
      <c r="Y12" s="256">
        <v>4667</v>
      </c>
      <c r="Z12" s="251">
        <v>30</v>
      </c>
      <c r="AA12" s="256">
        <v>9184</v>
      </c>
      <c r="AB12" s="253">
        <f>SUMIF($D$2:$AA$2, "No. of Dwelling Units Approved", D12:AA12)</f>
        <v>456</v>
      </c>
      <c r="AC12" s="254">
        <f t="shared" si="0"/>
        <v>134940</v>
      </c>
    </row>
    <row r="13" spans="1:29" x14ac:dyDescent="0.2">
      <c r="A13" s="251"/>
      <c r="B13" s="251"/>
      <c r="C13" s="251" t="s">
        <v>14</v>
      </c>
      <c r="D13" s="251" t="s">
        <v>23</v>
      </c>
      <c r="E13" s="252">
        <v>3568</v>
      </c>
      <c r="F13" s="251" t="s">
        <v>23</v>
      </c>
      <c r="G13" s="252">
        <v>3469</v>
      </c>
      <c r="H13" s="251" t="s">
        <v>23</v>
      </c>
      <c r="I13" s="252">
        <v>3599</v>
      </c>
      <c r="J13" s="251" t="s">
        <v>23</v>
      </c>
      <c r="K13" s="256">
        <v>2009</v>
      </c>
      <c r="L13" s="251" t="s">
        <v>23</v>
      </c>
      <c r="M13" s="256">
        <v>1990</v>
      </c>
      <c r="N13" s="251" t="s">
        <v>23</v>
      </c>
      <c r="O13" s="256">
        <v>1493</v>
      </c>
      <c r="P13" s="251" t="s">
        <v>23</v>
      </c>
      <c r="Q13" s="256">
        <v>1833</v>
      </c>
      <c r="R13" s="251" t="s">
        <v>23</v>
      </c>
      <c r="S13" s="256">
        <v>1060</v>
      </c>
      <c r="T13" s="251" t="s">
        <v>23</v>
      </c>
      <c r="U13" s="256">
        <v>1979</v>
      </c>
      <c r="V13" s="251" t="s">
        <v>23</v>
      </c>
      <c r="W13" s="256">
        <v>4096</v>
      </c>
      <c r="X13" s="251" t="s">
        <v>23</v>
      </c>
      <c r="Y13" s="256">
        <v>2287</v>
      </c>
      <c r="Z13" s="251" t="s">
        <v>23</v>
      </c>
      <c r="AA13" s="256">
        <v>2081</v>
      </c>
      <c r="AB13" s="291" t="s">
        <v>23</v>
      </c>
      <c r="AC13" s="254">
        <f t="shared" si="0"/>
        <v>29464</v>
      </c>
    </row>
    <row r="14" spans="1:29" x14ac:dyDescent="0.2">
      <c r="A14" s="251"/>
      <c r="B14" s="251"/>
      <c r="C14" s="251" t="s">
        <v>15</v>
      </c>
      <c r="D14" s="251" t="s">
        <v>23</v>
      </c>
      <c r="E14" s="252">
        <v>22065</v>
      </c>
      <c r="F14" s="251" t="s">
        <v>23</v>
      </c>
      <c r="G14" s="252">
        <v>17953</v>
      </c>
      <c r="H14" s="251" t="s">
        <v>23</v>
      </c>
      <c r="I14" s="252">
        <v>16585</v>
      </c>
      <c r="J14" s="251" t="s">
        <v>23</v>
      </c>
      <c r="K14" s="256">
        <v>19780</v>
      </c>
      <c r="L14" s="251" t="s">
        <v>23</v>
      </c>
      <c r="M14" s="256">
        <v>17768</v>
      </c>
      <c r="N14" s="251" t="s">
        <v>23</v>
      </c>
      <c r="O14" s="256">
        <v>13052</v>
      </c>
      <c r="P14" s="251" t="s">
        <v>23</v>
      </c>
      <c r="Q14" s="256">
        <v>6171</v>
      </c>
      <c r="R14" s="251" t="s">
        <v>23</v>
      </c>
      <c r="S14" s="256">
        <v>8182</v>
      </c>
      <c r="T14" s="251" t="s">
        <v>23</v>
      </c>
      <c r="U14" s="256">
        <v>12808</v>
      </c>
      <c r="V14" s="251" t="s">
        <v>23</v>
      </c>
      <c r="W14" s="256">
        <v>11821</v>
      </c>
      <c r="X14" s="251" t="s">
        <v>23</v>
      </c>
      <c r="Y14" s="256">
        <v>6954</v>
      </c>
      <c r="Z14" s="251" t="s">
        <v>23</v>
      </c>
      <c r="AA14" s="256">
        <v>11266</v>
      </c>
      <c r="AB14" s="291" t="s">
        <v>23</v>
      </c>
      <c r="AC14" s="254">
        <f t="shared" si="0"/>
        <v>164405</v>
      </c>
    </row>
    <row r="15" spans="1:29" x14ac:dyDescent="0.2">
      <c r="A15" s="251"/>
      <c r="B15" s="251"/>
      <c r="C15" s="251" t="s">
        <v>16</v>
      </c>
      <c r="D15" s="251" t="s">
        <v>23</v>
      </c>
      <c r="E15" s="252">
        <v>11750</v>
      </c>
      <c r="F15" s="251" t="s">
        <v>23</v>
      </c>
      <c r="G15" s="252">
        <v>3097</v>
      </c>
      <c r="H15" s="251" t="s">
        <v>23</v>
      </c>
      <c r="I15" s="252">
        <v>10743</v>
      </c>
      <c r="J15" s="251" t="s">
        <v>23</v>
      </c>
      <c r="K15" s="256">
        <v>13944</v>
      </c>
      <c r="L15" s="251" t="s">
        <v>23</v>
      </c>
      <c r="M15" s="256">
        <v>876</v>
      </c>
      <c r="N15" s="251" t="s">
        <v>23</v>
      </c>
      <c r="O15" s="256">
        <v>4970</v>
      </c>
      <c r="P15" s="251" t="s">
        <v>23</v>
      </c>
      <c r="Q15" s="256">
        <v>1074</v>
      </c>
      <c r="R15" s="251" t="s">
        <v>23</v>
      </c>
      <c r="S15" s="256">
        <v>7137</v>
      </c>
      <c r="T15" s="251" t="s">
        <v>23</v>
      </c>
      <c r="U15" s="256">
        <v>33182</v>
      </c>
      <c r="V15" s="251" t="s">
        <v>23</v>
      </c>
      <c r="W15" s="256">
        <v>5647</v>
      </c>
      <c r="X15" s="251" t="s">
        <v>23</v>
      </c>
      <c r="Y15" s="256">
        <v>6439</v>
      </c>
      <c r="Z15" s="251" t="s">
        <v>23</v>
      </c>
      <c r="AA15" s="256">
        <v>1127</v>
      </c>
      <c r="AB15" s="291" t="s">
        <v>23</v>
      </c>
      <c r="AC15" s="254">
        <f t="shared" si="0"/>
        <v>99986</v>
      </c>
    </row>
    <row r="16" spans="1:29" x14ac:dyDescent="0.2">
      <c r="A16" s="251"/>
      <c r="B16" s="251"/>
      <c r="C16" s="251" t="s">
        <v>17</v>
      </c>
      <c r="D16" s="251" t="s">
        <v>23</v>
      </c>
      <c r="E16" s="252">
        <v>33815</v>
      </c>
      <c r="F16" s="251" t="s">
        <v>23</v>
      </c>
      <c r="G16" s="252">
        <v>21051</v>
      </c>
      <c r="H16" s="251" t="s">
        <v>23</v>
      </c>
      <c r="I16" s="252">
        <v>27328</v>
      </c>
      <c r="J16" s="251" t="s">
        <v>23</v>
      </c>
      <c r="K16" s="256">
        <v>33724</v>
      </c>
      <c r="L16" s="251" t="s">
        <v>23</v>
      </c>
      <c r="M16" s="256">
        <v>18644</v>
      </c>
      <c r="N16" s="251" t="s">
        <v>23</v>
      </c>
      <c r="O16" s="256">
        <v>18022</v>
      </c>
      <c r="P16" s="251" t="s">
        <v>23</v>
      </c>
      <c r="Q16" s="256">
        <v>7245</v>
      </c>
      <c r="R16" s="251" t="s">
        <v>23</v>
      </c>
      <c r="S16" s="256">
        <v>15319</v>
      </c>
      <c r="T16" s="251" t="s">
        <v>23</v>
      </c>
      <c r="U16" s="256">
        <v>45990</v>
      </c>
      <c r="V16" s="251" t="s">
        <v>23</v>
      </c>
      <c r="W16" s="256">
        <v>17468</v>
      </c>
      <c r="X16" s="251" t="s">
        <v>23</v>
      </c>
      <c r="Y16" s="256">
        <v>13393</v>
      </c>
      <c r="Z16" s="251" t="s">
        <v>23</v>
      </c>
      <c r="AA16" s="256">
        <v>12392</v>
      </c>
      <c r="AB16" s="291" t="s">
        <v>23</v>
      </c>
      <c r="AC16" s="254">
        <f t="shared" si="0"/>
        <v>264391</v>
      </c>
    </row>
    <row r="17" spans="1:29" x14ac:dyDescent="0.2">
      <c r="A17" s="247">
        <v>31203</v>
      </c>
      <c r="B17" s="247" t="s">
        <v>99</v>
      </c>
      <c r="C17" s="247" t="s">
        <v>18</v>
      </c>
      <c r="D17" s="247">
        <v>7</v>
      </c>
      <c r="E17" s="248">
        <v>3365</v>
      </c>
      <c r="F17" s="247">
        <v>5</v>
      </c>
      <c r="G17" s="248">
        <v>1291</v>
      </c>
      <c r="H17" s="247">
        <v>0</v>
      </c>
      <c r="I17" s="248">
        <v>0</v>
      </c>
      <c r="J17" s="247">
        <v>4</v>
      </c>
      <c r="K17" s="248">
        <v>1162</v>
      </c>
      <c r="L17" s="247">
        <v>16</v>
      </c>
      <c r="M17" s="248">
        <v>4604</v>
      </c>
      <c r="N17" s="247">
        <v>2</v>
      </c>
      <c r="O17" s="248">
        <v>507</v>
      </c>
      <c r="P17" s="247">
        <v>0</v>
      </c>
      <c r="Q17" s="248">
        <v>0</v>
      </c>
      <c r="R17" s="247">
        <v>3</v>
      </c>
      <c r="S17" s="248">
        <v>832</v>
      </c>
      <c r="T17" s="247">
        <v>11</v>
      </c>
      <c r="U17" s="248">
        <v>4990</v>
      </c>
      <c r="V17" s="247">
        <v>16</v>
      </c>
      <c r="W17" s="248">
        <v>5629</v>
      </c>
      <c r="X17" s="247">
        <v>11</v>
      </c>
      <c r="Y17" s="248">
        <v>5393</v>
      </c>
      <c r="Z17" s="247">
        <v>5</v>
      </c>
      <c r="AA17" s="248">
        <v>1663</v>
      </c>
      <c r="AB17" s="249">
        <f>SUMIF($D$2:$AA$2, "No. of Dwelling Units Approved", D17:AA17)</f>
        <v>80</v>
      </c>
      <c r="AC17" s="250">
        <f t="shared" si="0"/>
        <v>29436</v>
      </c>
    </row>
    <row r="18" spans="1:29" x14ac:dyDescent="0.2">
      <c r="A18" s="247"/>
      <c r="B18" s="247"/>
      <c r="C18" s="247" t="s">
        <v>19</v>
      </c>
      <c r="D18" s="247">
        <v>0</v>
      </c>
      <c r="E18" s="248">
        <v>0</v>
      </c>
      <c r="F18" s="247">
        <v>0</v>
      </c>
      <c r="G18" s="248">
        <v>0</v>
      </c>
      <c r="H18" s="247">
        <v>2</v>
      </c>
      <c r="I18" s="248">
        <v>400</v>
      </c>
      <c r="J18" s="247">
        <v>0</v>
      </c>
      <c r="K18" s="248">
        <v>0</v>
      </c>
      <c r="L18" s="247">
        <v>0</v>
      </c>
      <c r="M18" s="248">
        <v>0</v>
      </c>
      <c r="N18" s="247">
        <v>0</v>
      </c>
      <c r="O18" s="248">
        <v>0</v>
      </c>
      <c r="P18" s="247">
        <v>0</v>
      </c>
      <c r="Q18" s="248">
        <v>0</v>
      </c>
      <c r="R18" s="247">
        <v>0</v>
      </c>
      <c r="S18" s="248">
        <v>0</v>
      </c>
      <c r="T18" s="247">
        <v>2</v>
      </c>
      <c r="U18" s="248">
        <v>520</v>
      </c>
      <c r="V18" s="247">
        <v>2</v>
      </c>
      <c r="W18" s="248">
        <v>611</v>
      </c>
      <c r="X18" s="247">
        <v>0</v>
      </c>
      <c r="Y18" s="248">
        <v>0</v>
      </c>
      <c r="Z18" s="247">
        <v>0</v>
      </c>
      <c r="AA18" s="248">
        <v>0</v>
      </c>
      <c r="AB18" s="249">
        <f>SUMIF($D$2:$AA$2, "No. of Dwelling Units Approved", D18:AA18)</f>
        <v>6</v>
      </c>
      <c r="AC18" s="250">
        <f t="shared" si="0"/>
        <v>1531</v>
      </c>
    </row>
    <row r="19" spans="1:29" x14ac:dyDescent="0.2">
      <c r="A19" s="247"/>
      <c r="B19" s="247"/>
      <c r="C19" s="247" t="s">
        <v>20</v>
      </c>
      <c r="D19" s="247">
        <v>7</v>
      </c>
      <c r="E19" s="248">
        <v>3365</v>
      </c>
      <c r="F19" s="247">
        <v>5</v>
      </c>
      <c r="G19" s="248">
        <v>1291</v>
      </c>
      <c r="H19" s="247">
        <v>2</v>
      </c>
      <c r="I19" s="248">
        <v>400</v>
      </c>
      <c r="J19" s="247">
        <v>4</v>
      </c>
      <c r="K19" s="248">
        <v>1162</v>
      </c>
      <c r="L19" s="247">
        <v>16</v>
      </c>
      <c r="M19" s="248">
        <v>4604</v>
      </c>
      <c r="N19" s="247">
        <v>2</v>
      </c>
      <c r="O19" s="248">
        <v>507</v>
      </c>
      <c r="P19" s="247">
        <v>0</v>
      </c>
      <c r="Q19" s="248">
        <v>0</v>
      </c>
      <c r="R19" s="247">
        <v>3</v>
      </c>
      <c r="S19" s="248">
        <v>832</v>
      </c>
      <c r="T19" s="247">
        <v>13</v>
      </c>
      <c r="U19" s="248">
        <v>5510</v>
      </c>
      <c r="V19" s="247">
        <v>18</v>
      </c>
      <c r="W19" s="248">
        <v>6239</v>
      </c>
      <c r="X19" s="247">
        <v>11</v>
      </c>
      <c r="Y19" s="248">
        <v>5393</v>
      </c>
      <c r="Z19" s="247">
        <v>5</v>
      </c>
      <c r="AA19" s="248">
        <v>1663</v>
      </c>
      <c r="AB19" s="249">
        <f>SUMIF($D$2:$AA$2, "No. of Dwelling Units Approved", D19:AA19)</f>
        <v>86</v>
      </c>
      <c r="AC19" s="250">
        <f t="shared" si="0"/>
        <v>30966</v>
      </c>
    </row>
    <row r="20" spans="1:29" x14ac:dyDescent="0.2">
      <c r="A20" s="247"/>
      <c r="B20" s="247"/>
      <c r="C20" s="247" t="s">
        <v>14</v>
      </c>
      <c r="D20" s="247" t="s">
        <v>23</v>
      </c>
      <c r="E20" s="248">
        <v>253</v>
      </c>
      <c r="F20" s="247" t="s">
        <v>23</v>
      </c>
      <c r="G20" s="248">
        <v>152</v>
      </c>
      <c r="H20" s="247" t="s">
        <v>23</v>
      </c>
      <c r="I20" s="248">
        <v>126</v>
      </c>
      <c r="J20" s="247" t="s">
        <v>23</v>
      </c>
      <c r="K20" s="248">
        <v>227</v>
      </c>
      <c r="L20" s="247" t="s">
        <v>23</v>
      </c>
      <c r="M20" s="248">
        <v>204</v>
      </c>
      <c r="N20" s="247" t="s">
        <v>23</v>
      </c>
      <c r="O20" s="248">
        <v>72</v>
      </c>
      <c r="P20" s="247" t="s">
        <v>23</v>
      </c>
      <c r="Q20" s="248">
        <v>30</v>
      </c>
      <c r="R20" s="247" t="s">
        <v>23</v>
      </c>
      <c r="S20" s="248">
        <v>481</v>
      </c>
      <c r="T20" s="247" t="s">
        <v>23</v>
      </c>
      <c r="U20" s="248">
        <v>542</v>
      </c>
      <c r="V20" s="247" t="s">
        <v>23</v>
      </c>
      <c r="W20" s="248">
        <v>1451</v>
      </c>
      <c r="X20" s="247" t="s">
        <v>23</v>
      </c>
      <c r="Y20" s="248">
        <v>194</v>
      </c>
      <c r="Z20" s="247" t="s">
        <v>23</v>
      </c>
      <c r="AA20" s="248">
        <v>542</v>
      </c>
      <c r="AB20" s="249" t="s">
        <v>23</v>
      </c>
      <c r="AC20" s="250">
        <f t="shared" si="0"/>
        <v>4274</v>
      </c>
    </row>
    <row r="21" spans="1:29" x14ac:dyDescent="0.2">
      <c r="A21" s="247"/>
      <c r="B21" s="247"/>
      <c r="C21" s="247" t="s">
        <v>15</v>
      </c>
      <c r="D21" s="247" t="s">
        <v>23</v>
      </c>
      <c r="E21" s="248">
        <v>3618</v>
      </c>
      <c r="F21" s="247" t="s">
        <v>23</v>
      </c>
      <c r="G21" s="248">
        <v>1443</v>
      </c>
      <c r="H21" s="247" t="s">
        <v>23</v>
      </c>
      <c r="I21" s="248">
        <v>526</v>
      </c>
      <c r="J21" s="247" t="s">
        <v>23</v>
      </c>
      <c r="K21" s="248">
        <v>1389</v>
      </c>
      <c r="L21" s="247" t="s">
        <v>23</v>
      </c>
      <c r="M21" s="248">
        <v>4808</v>
      </c>
      <c r="N21" s="247" t="s">
        <v>23</v>
      </c>
      <c r="O21" s="248">
        <v>579</v>
      </c>
      <c r="P21" s="247" t="s">
        <v>23</v>
      </c>
      <c r="Q21" s="248">
        <v>30</v>
      </c>
      <c r="R21" s="247" t="s">
        <v>23</v>
      </c>
      <c r="S21" s="248">
        <v>1313</v>
      </c>
      <c r="T21" s="247" t="s">
        <v>23</v>
      </c>
      <c r="U21" s="248">
        <v>6053</v>
      </c>
      <c r="V21" s="247" t="s">
        <v>23</v>
      </c>
      <c r="W21" s="248">
        <v>7690</v>
      </c>
      <c r="X21" s="247" t="s">
        <v>23</v>
      </c>
      <c r="Y21" s="248">
        <v>5587</v>
      </c>
      <c r="Z21" s="247" t="s">
        <v>23</v>
      </c>
      <c r="AA21" s="248">
        <v>2205</v>
      </c>
      <c r="AB21" s="249" t="s">
        <v>23</v>
      </c>
      <c r="AC21" s="250">
        <f t="shared" si="0"/>
        <v>35241</v>
      </c>
    </row>
    <row r="22" spans="1:29" x14ac:dyDescent="0.2">
      <c r="A22" s="247"/>
      <c r="B22" s="247"/>
      <c r="C22" s="247" t="s">
        <v>16</v>
      </c>
      <c r="D22" s="247" t="s">
        <v>23</v>
      </c>
      <c r="E22" s="248">
        <v>0</v>
      </c>
      <c r="F22" s="247" t="s">
        <v>23</v>
      </c>
      <c r="G22" s="248">
        <v>0</v>
      </c>
      <c r="H22" s="247" t="s">
        <v>23</v>
      </c>
      <c r="I22" s="248">
        <v>0</v>
      </c>
      <c r="J22" s="247" t="s">
        <v>23</v>
      </c>
      <c r="K22" s="248">
        <v>554</v>
      </c>
      <c r="L22" s="247" t="s">
        <v>23</v>
      </c>
      <c r="M22" s="248">
        <v>50</v>
      </c>
      <c r="N22" s="247" t="s">
        <v>23</v>
      </c>
      <c r="O22" s="248">
        <v>0</v>
      </c>
      <c r="P22" s="247" t="s">
        <v>23</v>
      </c>
      <c r="Q22" s="248">
        <v>185</v>
      </c>
      <c r="R22" s="247" t="s">
        <v>23</v>
      </c>
      <c r="S22" s="248">
        <v>0</v>
      </c>
      <c r="T22" s="247" t="s">
        <v>23</v>
      </c>
      <c r="U22" s="248">
        <v>0</v>
      </c>
      <c r="V22" s="247" t="s">
        <v>23</v>
      </c>
      <c r="W22" s="248">
        <v>2807</v>
      </c>
      <c r="X22" s="247" t="s">
        <v>23</v>
      </c>
      <c r="Y22" s="248">
        <v>2840</v>
      </c>
      <c r="Z22" s="247" t="s">
        <v>23</v>
      </c>
      <c r="AA22" s="248">
        <v>608</v>
      </c>
      <c r="AB22" s="249" t="s">
        <v>23</v>
      </c>
      <c r="AC22" s="250">
        <f t="shared" si="0"/>
        <v>7044</v>
      </c>
    </row>
    <row r="23" spans="1:29" x14ac:dyDescent="0.2">
      <c r="A23" s="247"/>
      <c r="B23" s="247"/>
      <c r="C23" s="247" t="s">
        <v>17</v>
      </c>
      <c r="D23" s="247" t="s">
        <v>23</v>
      </c>
      <c r="E23" s="248">
        <v>3618</v>
      </c>
      <c r="F23" s="247" t="s">
        <v>23</v>
      </c>
      <c r="G23" s="248">
        <v>1443</v>
      </c>
      <c r="H23" s="247" t="s">
        <v>23</v>
      </c>
      <c r="I23" s="248">
        <v>526</v>
      </c>
      <c r="J23" s="247" t="s">
        <v>23</v>
      </c>
      <c r="K23" s="248">
        <v>1943</v>
      </c>
      <c r="L23" s="247" t="s">
        <v>23</v>
      </c>
      <c r="M23" s="248">
        <v>4858</v>
      </c>
      <c r="N23" s="247" t="s">
        <v>23</v>
      </c>
      <c r="O23" s="248">
        <v>579</v>
      </c>
      <c r="P23" s="247" t="s">
        <v>23</v>
      </c>
      <c r="Q23" s="248">
        <v>215</v>
      </c>
      <c r="R23" s="247" t="s">
        <v>23</v>
      </c>
      <c r="S23" s="248">
        <v>1313</v>
      </c>
      <c r="T23" s="247" t="s">
        <v>23</v>
      </c>
      <c r="U23" s="248">
        <v>6053</v>
      </c>
      <c r="V23" s="247" t="s">
        <v>23</v>
      </c>
      <c r="W23" s="248">
        <v>10497</v>
      </c>
      <c r="X23" s="247" t="s">
        <v>23</v>
      </c>
      <c r="Y23" s="248">
        <v>8427</v>
      </c>
      <c r="Z23" s="247" t="s">
        <v>23</v>
      </c>
      <c r="AA23" s="248">
        <v>2813</v>
      </c>
      <c r="AB23" s="249" t="s">
        <v>23</v>
      </c>
      <c r="AC23" s="250">
        <f t="shared" si="0"/>
        <v>42285</v>
      </c>
    </row>
    <row r="24" spans="1:29" x14ac:dyDescent="0.2">
      <c r="A24" s="292">
        <v>312</v>
      </c>
      <c r="B24" s="292" t="s">
        <v>93</v>
      </c>
      <c r="C24" s="292" t="s">
        <v>18</v>
      </c>
      <c r="D24" s="292">
        <f t="shared" ref="D24:AA24" si="1">D3+D10+D17</f>
        <v>58</v>
      </c>
      <c r="E24" s="293">
        <f t="shared" si="1"/>
        <v>19207</v>
      </c>
      <c r="F24" s="292">
        <f t="shared" si="1"/>
        <v>37</v>
      </c>
      <c r="G24" s="293">
        <f t="shared" si="1"/>
        <v>12998</v>
      </c>
      <c r="H24" s="292">
        <f t="shared" si="1"/>
        <v>32</v>
      </c>
      <c r="I24" s="293">
        <f t="shared" si="1"/>
        <v>9756</v>
      </c>
      <c r="J24" s="292">
        <f t="shared" si="1"/>
        <v>56</v>
      </c>
      <c r="K24" s="293">
        <f t="shared" si="1"/>
        <v>17447</v>
      </c>
      <c r="L24" s="292">
        <f t="shared" si="1"/>
        <v>53</v>
      </c>
      <c r="M24" s="293">
        <f t="shared" si="1"/>
        <v>17902</v>
      </c>
      <c r="N24" s="292">
        <f t="shared" si="1"/>
        <v>29</v>
      </c>
      <c r="O24" s="293">
        <f t="shared" si="1"/>
        <v>8535</v>
      </c>
      <c r="P24" s="292">
        <f t="shared" si="1"/>
        <v>14</v>
      </c>
      <c r="Q24" s="293">
        <f t="shared" si="1"/>
        <v>3958</v>
      </c>
      <c r="R24" s="292">
        <f t="shared" si="1"/>
        <v>27</v>
      </c>
      <c r="S24" s="293">
        <f t="shared" si="1"/>
        <v>7494</v>
      </c>
      <c r="T24" s="292">
        <f t="shared" si="1"/>
        <v>47</v>
      </c>
      <c r="U24" s="293">
        <f t="shared" si="1"/>
        <v>15155</v>
      </c>
      <c r="V24" s="292">
        <f t="shared" si="1"/>
        <v>42</v>
      </c>
      <c r="W24" s="293">
        <f t="shared" si="1"/>
        <v>13157</v>
      </c>
      <c r="X24" s="292">
        <f t="shared" si="1"/>
        <v>31</v>
      </c>
      <c r="Y24" s="293">
        <f t="shared" si="1"/>
        <v>10784</v>
      </c>
      <c r="Z24" s="292">
        <f t="shared" si="1"/>
        <v>35</v>
      </c>
      <c r="AA24" s="293">
        <f t="shared" si="1"/>
        <v>10987</v>
      </c>
      <c r="AB24" s="292">
        <f>SUMIF($D$2:$AA$2, "No. of Dwelling Units Approved", D24:AA24)</f>
        <v>461</v>
      </c>
      <c r="AC24" s="293">
        <f t="shared" si="0"/>
        <v>147380</v>
      </c>
    </row>
    <row r="25" spans="1:29" x14ac:dyDescent="0.2">
      <c r="A25" s="292"/>
      <c r="B25" s="292"/>
      <c r="C25" s="292" t="s">
        <v>19</v>
      </c>
      <c r="D25" s="292">
        <f t="shared" ref="D25:P26" si="2">D4+D11+D18</f>
        <v>13</v>
      </c>
      <c r="E25" s="293">
        <f t="shared" si="2"/>
        <v>3308</v>
      </c>
      <c r="F25" s="292">
        <f t="shared" si="2"/>
        <v>11</v>
      </c>
      <c r="G25" s="293">
        <f t="shared" si="2"/>
        <v>2778</v>
      </c>
      <c r="H25" s="292">
        <f t="shared" si="2"/>
        <v>20</v>
      </c>
      <c r="I25" s="293">
        <f t="shared" si="2"/>
        <v>3700</v>
      </c>
      <c r="J25" s="292">
        <f t="shared" si="2"/>
        <v>6</v>
      </c>
      <c r="K25" s="293">
        <f t="shared" si="2"/>
        <v>1486</v>
      </c>
      <c r="L25" s="292">
        <f t="shared" si="2"/>
        <v>14</v>
      </c>
      <c r="M25" s="293">
        <f t="shared" si="2"/>
        <v>3053</v>
      </c>
      <c r="N25" s="292">
        <f t="shared" si="2"/>
        <v>14</v>
      </c>
      <c r="O25" s="293">
        <f t="shared" si="2"/>
        <v>3997</v>
      </c>
      <c r="P25" s="292">
        <f t="shared" si="2"/>
        <v>2</v>
      </c>
      <c r="Q25" s="293">
        <f t="shared" ref="Q25:R30" si="3">Q4+Q11+Q18</f>
        <v>630</v>
      </c>
      <c r="R25" s="292">
        <f t="shared" si="3"/>
        <v>2</v>
      </c>
      <c r="S25" s="293">
        <f t="shared" ref="S25:T30" si="4">S4+S11+S18</f>
        <v>660</v>
      </c>
      <c r="T25" s="292">
        <f t="shared" si="4"/>
        <v>6</v>
      </c>
      <c r="U25" s="293">
        <f t="shared" ref="U25:V30" si="5">U4+U11+U18</f>
        <v>1668</v>
      </c>
      <c r="V25" s="292">
        <f t="shared" si="5"/>
        <v>6</v>
      </c>
      <c r="W25" s="293">
        <f t="shared" ref="W25:X30" si="6">W4+W11+W18</f>
        <v>1376</v>
      </c>
      <c r="X25" s="292">
        <f t="shared" si="6"/>
        <v>4</v>
      </c>
      <c r="Y25" s="293">
        <f t="shared" ref="Y25:Z30" si="7">Y4+Y11+Y18</f>
        <v>854</v>
      </c>
      <c r="Z25" s="292">
        <f t="shared" si="7"/>
        <v>2</v>
      </c>
      <c r="AA25" s="293">
        <f t="shared" ref="AA25:AA30" si="8">AA4+AA11+AA18</f>
        <v>595</v>
      </c>
      <c r="AB25" s="292">
        <f t="shared" ref="AB25:AB26" si="9">SUMIF($D$2:$AA$2, "No. of Dwelling Units Approved", D25:AA25)</f>
        <v>100</v>
      </c>
      <c r="AC25" s="293">
        <f t="shared" si="0"/>
        <v>24105</v>
      </c>
    </row>
    <row r="26" spans="1:29" x14ac:dyDescent="0.2">
      <c r="A26" s="292"/>
      <c r="B26" s="292"/>
      <c r="C26" s="292" t="s">
        <v>20</v>
      </c>
      <c r="D26" s="292">
        <f t="shared" si="2"/>
        <v>71</v>
      </c>
      <c r="E26" s="293">
        <f t="shared" si="2"/>
        <v>22514</v>
      </c>
      <c r="F26" s="292">
        <f t="shared" si="2"/>
        <v>48</v>
      </c>
      <c r="G26" s="293">
        <f t="shared" si="2"/>
        <v>15775</v>
      </c>
      <c r="H26" s="292">
        <f t="shared" si="2"/>
        <v>52</v>
      </c>
      <c r="I26" s="293">
        <f t="shared" si="2"/>
        <v>13456</v>
      </c>
      <c r="J26" s="292">
        <f t="shared" si="2"/>
        <v>62</v>
      </c>
      <c r="K26" s="293">
        <f t="shared" si="2"/>
        <v>18933</v>
      </c>
      <c r="L26" s="292">
        <f t="shared" si="2"/>
        <v>67</v>
      </c>
      <c r="M26" s="293">
        <f t="shared" si="2"/>
        <v>20954</v>
      </c>
      <c r="N26" s="292">
        <f t="shared" si="2"/>
        <v>43</v>
      </c>
      <c r="O26" s="293">
        <f t="shared" si="2"/>
        <v>12532</v>
      </c>
      <c r="P26" s="292">
        <f t="shared" si="2"/>
        <v>16</v>
      </c>
      <c r="Q26" s="293">
        <f t="shared" si="3"/>
        <v>4588</v>
      </c>
      <c r="R26" s="292">
        <f t="shared" si="3"/>
        <v>29</v>
      </c>
      <c r="S26" s="293">
        <f t="shared" si="4"/>
        <v>8154</v>
      </c>
      <c r="T26" s="292">
        <f t="shared" si="4"/>
        <v>53</v>
      </c>
      <c r="U26" s="293">
        <f t="shared" si="5"/>
        <v>16823</v>
      </c>
      <c r="V26" s="292">
        <f t="shared" si="5"/>
        <v>48</v>
      </c>
      <c r="W26" s="293">
        <f t="shared" si="6"/>
        <v>14532</v>
      </c>
      <c r="X26" s="292">
        <f t="shared" si="6"/>
        <v>35</v>
      </c>
      <c r="Y26" s="293">
        <f t="shared" si="7"/>
        <v>11638</v>
      </c>
      <c r="Z26" s="292">
        <f t="shared" si="7"/>
        <v>37</v>
      </c>
      <c r="AA26" s="293">
        <f t="shared" si="8"/>
        <v>11582</v>
      </c>
      <c r="AB26" s="292">
        <f t="shared" si="9"/>
        <v>561</v>
      </c>
      <c r="AC26" s="293">
        <f t="shared" si="0"/>
        <v>171481</v>
      </c>
    </row>
    <row r="27" spans="1:29" x14ac:dyDescent="0.2">
      <c r="A27" s="292"/>
      <c r="B27" s="292"/>
      <c r="C27" s="292" t="s">
        <v>14</v>
      </c>
      <c r="D27" s="292" t="s">
        <v>23</v>
      </c>
      <c r="E27" s="293">
        <f t="shared" ref="E27:E30" si="10">E6+E13+E20</f>
        <v>4014</v>
      </c>
      <c r="F27" s="292" t="s">
        <v>23</v>
      </c>
      <c r="G27" s="293">
        <f t="shared" ref="G27:G30" si="11">G6+G13+G20</f>
        <v>3748</v>
      </c>
      <c r="H27" s="292" t="s">
        <v>23</v>
      </c>
      <c r="I27" s="293">
        <f t="shared" ref="I27:I30" si="12">I6+I13+I20</f>
        <v>3786</v>
      </c>
      <c r="J27" s="292" t="s">
        <v>23</v>
      </c>
      <c r="K27" s="293">
        <f t="shared" ref="K27:K30" si="13">K6+K13+K20</f>
        <v>2296</v>
      </c>
      <c r="L27" s="292" t="s">
        <v>23</v>
      </c>
      <c r="M27" s="293">
        <f t="shared" ref="M27:M30" si="14">M6+M13+M20</f>
        <v>2376</v>
      </c>
      <c r="N27" s="292" t="s">
        <v>23</v>
      </c>
      <c r="O27" s="293">
        <f t="shared" ref="O27:O30" si="15">O6+O13+O20</f>
        <v>1646</v>
      </c>
      <c r="P27" s="292" t="s">
        <v>23</v>
      </c>
      <c r="Q27" s="293">
        <f t="shared" si="3"/>
        <v>1863</v>
      </c>
      <c r="R27" s="292" t="s">
        <v>23</v>
      </c>
      <c r="S27" s="293">
        <f t="shared" si="4"/>
        <v>1628</v>
      </c>
      <c r="T27" s="292" t="s">
        <v>23</v>
      </c>
      <c r="U27" s="293">
        <f t="shared" si="5"/>
        <v>2692</v>
      </c>
      <c r="V27" s="292" t="s">
        <v>23</v>
      </c>
      <c r="W27" s="293">
        <f t="shared" si="6"/>
        <v>5947</v>
      </c>
      <c r="X27" s="292" t="s">
        <v>23</v>
      </c>
      <c r="Y27" s="293">
        <f t="shared" si="7"/>
        <v>3367</v>
      </c>
      <c r="Z27" s="292" t="s">
        <v>23</v>
      </c>
      <c r="AA27" s="293">
        <f t="shared" si="8"/>
        <v>2803</v>
      </c>
      <c r="AB27" s="292" t="s">
        <v>23</v>
      </c>
      <c r="AC27" s="293">
        <f t="shared" si="0"/>
        <v>36166</v>
      </c>
    </row>
    <row r="28" spans="1:29" x14ac:dyDescent="0.2">
      <c r="A28" s="292"/>
      <c r="B28" s="292"/>
      <c r="C28" s="292" t="s">
        <v>15</v>
      </c>
      <c r="D28" s="292" t="s">
        <v>23</v>
      </c>
      <c r="E28" s="293">
        <f t="shared" si="10"/>
        <v>26529</v>
      </c>
      <c r="F28" s="292" t="s">
        <v>23</v>
      </c>
      <c r="G28" s="293">
        <f t="shared" si="11"/>
        <v>19523</v>
      </c>
      <c r="H28" s="292" t="s">
        <v>23</v>
      </c>
      <c r="I28" s="293">
        <f t="shared" si="12"/>
        <v>17242</v>
      </c>
      <c r="J28" s="292" t="s">
        <v>23</v>
      </c>
      <c r="K28" s="293">
        <f t="shared" si="13"/>
        <v>21229</v>
      </c>
      <c r="L28" s="292" t="s">
        <v>23</v>
      </c>
      <c r="M28" s="293">
        <f t="shared" si="14"/>
        <v>23330</v>
      </c>
      <c r="N28" s="292" t="s">
        <v>23</v>
      </c>
      <c r="O28" s="293">
        <f t="shared" si="15"/>
        <v>14178</v>
      </c>
      <c r="P28" s="292" t="s">
        <v>23</v>
      </c>
      <c r="Q28" s="293">
        <f t="shared" si="3"/>
        <v>6451</v>
      </c>
      <c r="R28" s="292" t="s">
        <v>23</v>
      </c>
      <c r="S28" s="293">
        <f t="shared" si="4"/>
        <v>9782</v>
      </c>
      <c r="T28" s="292" t="s">
        <v>23</v>
      </c>
      <c r="U28" s="293">
        <f t="shared" si="5"/>
        <v>19516</v>
      </c>
      <c r="V28" s="292" t="s">
        <v>23</v>
      </c>
      <c r="W28" s="293">
        <f t="shared" si="6"/>
        <v>20478</v>
      </c>
      <c r="X28" s="292" t="s">
        <v>23</v>
      </c>
      <c r="Y28" s="293">
        <f t="shared" si="7"/>
        <v>15006</v>
      </c>
      <c r="Z28" s="292" t="s">
        <v>23</v>
      </c>
      <c r="AA28" s="293">
        <f t="shared" si="8"/>
        <v>14386</v>
      </c>
      <c r="AB28" s="292" t="s">
        <v>23</v>
      </c>
      <c r="AC28" s="293">
        <f t="shared" si="0"/>
        <v>207650</v>
      </c>
    </row>
    <row r="29" spans="1:29" x14ac:dyDescent="0.2">
      <c r="A29" s="292"/>
      <c r="B29" s="292"/>
      <c r="C29" s="292" t="s">
        <v>16</v>
      </c>
      <c r="D29" s="292" t="s">
        <v>23</v>
      </c>
      <c r="E29" s="293">
        <f t="shared" si="10"/>
        <v>11919</v>
      </c>
      <c r="F29" s="292" t="s">
        <v>23</v>
      </c>
      <c r="G29" s="293">
        <f t="shared" si="11"/>
        <v>3097</v>
      </c>
      <c r="H29" s="292" t="s">
        <v>23</v>
      </c>
      <c r="I29" s="293">
        <f t="shared" si="12"/>
        <v>10743</v>
      </c>
      <c r="J29" s="292" t="s">
        <v>23</v>
      </c>
      <c r="K29" s="293">
        <f t="shared" si="13"/>
        <v>14498</v>
      </c>
      <c r="L29" s="292" t="s">
        <v>23</v>
      </c>
      <c r="M29" s="293">
        <f t="shared" si="14"/>
        <v>1667</v>
      </c>
      <c r="N29" s="292" t="s">
        <v>23</v>
      </c>
      <c r="O29" s="293">
        <f t="shared" si="15"/>
        <v>9614</v>
      </c>
      <c r="P29" s="292" t="s">
        <v>23</v>
      </c>
      <c r="Q29" s="293">
        <f t="shared" si="3"/>
        <v>1315</v>
      </c>
      <c r="R29" s="292" t="s">
        <v>23</v>
      </c>
      <c r="S29" s="293">
        <f t="shared" si="4"/>
        <v>7137</v>
      </c>
      <c r="T29" s="292" t="s">
        <v>23</v>
      </c>
      <c r="U29" s="293">
        <f t="shared" si="5"/>
        <v>33912</v>
      </c>
      <c r="V29" s="292" t="s">
        <v>23</v>
      </c>
      <c r="W29" s="293">
        <f t="shared" si="6"/>
        <v>8904</v>
      </c>
      <c r="X29" s="292" t="s">
        <v>23</v>
      </c>
      <c r="Y29" s="293">
        <f t="shared" si="7"/>
        <v>9638</v>
      </c>
      <c r="Z29" s="292" t="s">
        <v>23</v>
      </c>
      <c r="AA29" s="293">
        <f t="shared" si="8"/>
        <v>1800</v>
      </c>
      <c r="AB29" s="292" t="s">
        <v>23</v>
      </c>
      <c r="AC29" s="293">
        <f t="shared" si="0"/>
        <v>114244</v>
      </c>
    </row>
    <row r="30" spans="1:29" x14ac:dyDescent="0.2">
      <c r="A30" s="294"/>
      <c r="B30" s="294"/>
      <c r="C30" s="294" t="s">
        <v>17</v>
      </c>
      <c r="D30" s="294" t="s">
        <v>23</v>
      </c>
      <c r="E30" s="295">
        <f t="shared" si="10"/>
        <v>38448</v>
      </c>
      <c r="F30" s="294" t="s">
        <v>23</v>
      </c>
      <c r="G30" s="295">
        <f t="shared" si="11"/>
        <v>22621</v>
      </c>
      <c r="H30" s="294" t="s">
        <v>23</v>
      </c>
      <c r="I30" s="295">
        <f t="shared" si="12"/>
        <v>27985</v>
      </c>
      <c r="J30" s="294" t="s">
        <v>23</v>
      </c>
      <c r="K30" s="295">
        <f t="shared" si="13"/>
        <v>35727</v>
      </c>
      <c r="L30" s="294" t="s">
        <v>23</v>
      </c>
      <c r="M30" s="295">
        <f t="shared" si="14"/>
        <v>24998</v>
      </c>
      <c r="N30" s="294" t="s">
        <v>23</v>
      </c>
      <c r="O30" s="295">
        <f t="shared" si="15"/>
        <v>23792</v>
      </c>
      <c r="P30" s="294" t="s">
        <v>23</v>
      </c>
      <c r="Q30" s="295">
        <f t="shared" si="3"/>
        <v>7766</v>
      </c>
      <c r="R30" s="294" t="s">
        <v>23</v>
      </c>
      <c r="S30" s="295">
        <f t="shared" si="4"/>
        <v>16919</v>
      </c>
      <c r="T30" s="294" t="s">
        <v>23</v>
      </c>
      <c r="U30" s="295">
        <f t="shared" si="5"/>
        <v>53428</v>
      </c>
      <c r="V30" s="294" t="s">
        <v>23</v>
      </c>
      <c r="W30" s="295">
        <f t="shared" si="6"/>
        <v>29382</v>
      </c>
      <c r="X30" s="294" t="s">
        <v>23</v>
      </c>
      <c r="Y30" s="295">
        <f t="shared" si="7"/>
        <v>24644</v>
      </c>
      <c r="Z30" s="294" t="s">
        <v>23</v>
      </c>
      <c r="AA30" s="295">
        <f t="shared" si="8"/>
        <v>16185</v>
      </c>
      <c r="AB30" s="294" t="s">
        <v>23</v>
      </c>
      <c r="AC30" s="295">
        <f t="shared" si="0"/>
        <v>321895</v>
      </c>
    </row>
  </sheetData>
  <mergeCells count="16"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pane xSplit="3" ySplit="2" topLeftCell="N3" activePane="bottomRight" state="frozenSplit"/>
      <selection pane="topRight" activeCell="I1" sqref="I1"/>
      <selection pane="bottomLeft" activeCell="A15" sqref="A15"/>
      <selection pane="bottomRight" activeCell="X38" sqref="X38:AA58"/>
    </sheetView>
  </sheetViews>
  <sheetFormatPr defaultRowHeight="12" x14ac:dyDescent="0.2"/>
  <cols>
    <col min="1" max="1" width="19.28515625" style="22" customWidth="1"/>
    <col min="2" max="2" width="25.28515625" style="18" customWidth="1"/>
    <col min="3" max="3" width="20.85546875" style="18" customWidth="1"/>
    <col min="4" max="4" width="9.140625" style="18" customWidth="1"/>
    <col min="5" max="5" width="9.140625" style="18"/>
    <col min="6" max="27" width="9.140625" style="18" customWidth="1"/>
    <col min="28" max="30" width="9.140625" style="18"/>
    <col min="31" max="31" width="11.28515625" style="18" customWidth="1"/>
    <col min="32" max="16384" width="9.140625" style="18"/>
  </cols>
  <sheetData>
    <row r="1" spans="1:29" x14ac:dyDescent="0.2">
      <c r="A1" s="388" t="s">
        <v>0</v>
      </c>
      <c r="B1" s="382" t="s">
        <v>1</v>
      </c>
      <c r="C1" s="383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86" t="s">
        <v>13</v>
      </c>
      <c r="AC1" s="386"/>
    </row>
    <row r="2" spans="1:29" ht="58.5" customHeight="1" x14ac:dyDescent="0.2">
      <c r="A2" s="388"/>
      <c r="B2" s="382"/>
      <c r="C2" s="383"/>
      <c r="D2" s="257" t="s">
        <v>3</v>
      </c>
      <c r="E2" s="257" t="s">
        <v>21</v>
      </c>
      <c r="F2" s="257" t="s">
        <v>3</v>
      </c>
      <c r="G2" s="257" t="s">
        <v>21</v>
      </c>
      <c r="H2" s="257" t="s">
        <v>3</v>
      </c>
      <c r="I2" s="257" t="s">
        <v>21</v>
      </c>
      <c r="J2" s="257" t="s">
        <v>3</v>
      </c>
      <c r="K2" s="257" t="s">
        <v>21</v>
      </c>
      <c r="L2" s="257" t="s">
        <v>3</v>
      </c>
      <c r="M2" s="257" t="s">
        <v>21</v>
      </c>
      <c r="N2" s="257" t="s">
        <v>3</v>
      </c>
      <c r="O2" s="257" t="s">
        <v>21</v>
      </c>
      <c r="P2" s="257" t="s">
        <v>3</v>
      </c>
      <c r="Q2" s="257" t="s">
        <v>21</v>
      </c>
      <c r="R2" s="257" t="s">
        <v>3</v>
      </c>
      <c r="S2" s="257" t="s">
        <v>21</v>
      </c>
      <c r="T2" s="257" t="s">
        <v>3</v>
      </c>
      <c r="U2" s="257" t="s">
        <v>21</v>
      </c>
      <c r="V2" s="257" t="s">
        <v>3</v>
      </c>
      <c r="W2" s="257" t="s">
        <v>21</v>
      </c>
      <c r="X2" s="257" t="s">
        <v>3</v>
      </c>
      <c r="Y2" s="257" t="s">
        <v>21</v>
      </c>
      <c r="Z2" s="257" t="s">
        <v>3</v>
      </c>
      <c r="AA2" s="257" t="s">
        <v>21</v>
      </c>
      <c r="AB2" s="275" t="s">
        <v>3</v>
      </c>
      <c r="AC2" s="275" t="s">
        <v>21</v>
      </c>
    </row>
    <row r="3" spans="1:29" x14ac:dyDescent="0.2">
      <c r="A3" s="247">
        <v>31802</v>
      </c>
      <c r="B3" s="394" t="s">
        <v>84</v>
      </c>
      <c r="C3" s="52" t="s">
        <v>18</v>
      </c>
      <c r="D3" s="52">
        <v>114</v>
      </c>
      <c r="E3" s="53">
        <v>28283</v>
      </c>
      <c r="F3" s="52">
        <v>86</v>
      </c>
      <c r="G3" s="53">
        <v>21320</v>
      </c>
      <c r="H3" s="52">
        <v>104</v>
      </c>
      <c r="I3" s="53">
        <v>26385</v>
      </c>
      <c r="J3" s="52">
        <v>82</v>
      </c>
      <c r="K3" s="53">
        <v>22697</v>
      </c>
      <c r="L3" s="52">
        <v>66</v>
      </c>
      <c r="M3" s="53">
        <v>17397</v>
      </c>
      <c r="N3" s="52">
        <v>68</v>
      </c>
      <c r="O3" s="53">
        <v>19467</v>
      </c>
      <c r="P3" s="52">
        <v>98</v>
      </c>
      <c r="Q3" s="53">
        <v>25354</v>
      </c>
      <c r="R3" s="52">
        <v>79</v>
      </c>
      <c r="S3" s="53">
        <v>19652</v>
      </c>
      <c r="T3" s="52">
        <v>72</v>
      </c>
      <c r="U3" s="53">
        <v>17273</v>
      </c>
      <c r="V3" s="52">
        <v>83</v>
      </c>
      <c r="W3" s="53">
        <v>22174</v>
      </c>
      <c r="X3" s="52">
        <v>67</v>
      </c>
      <c r="Y3" s="53">
        <v>17579</v>
      </c>
      <c r="Z3" s="52">
        <v>110</v>
      </c>
      <c r="AA3" s="53">
        <v>28764</v>
      </c>
      <c r="AB3" s="54">
        <f>SUMIF($D$2:$AA$2, "No. of Dwelling Units Approved", D3:AA3)</f>
        <v>1029</v>
      </c>
      <c r="AC3" s="55">
        <f>SUMIF($D$2:$AA$2, "Value of Approvals ($000)", D3:AA3)</f>
        <v>266345</v>
      </c>
    </row>
    <row r="4" spans="1:29" x14ac:dyDescent="0.2">
      <c r="A4" s="247"/>
      <c r="B4" s="385"/>
      <c r="C4" s="52" t="s">
        <v>19</v>
      </c>
      <c r="D4" s="52">
        <v>38</v>
      </c>
      <c r="E4" s="53">
        <v>7269</v>
      </c>
      <c r="F4" s="52">
        <v>61</v>
      </c>
      <c r="G4" s="53">
        <v>11686</v>
      </c>
      <c r="H4" s="52">
        <v>72</v>
      </c>
      <c r="I4" s="53">
        <v>12563</v>
      </c>
      <c r="J4" s="52">
        <v>86</v>
      </c>
      <c r="K4" s="53">
        <v>16743</v>
      </c>
      <c r="L4" s="52">
        <v>36</v>
      </c>
      <c r="M4" s="53">
        <v>6863</v>
      </c>
      <c r="N4" s="52">
        <v>54</v>
      </c>
      <c r="O4" s="53">
        <v>10292</v>
      </c>
      <c r="P4" s="52">
        <v>8</v>
      </c>
      <c r="Q4" s="53">
        <v>1384</v>
      </c>
      <c r="R4" s="52">
        <v>12</v>
      </c>
      <c r="S4" s="53">
        <v>2013</v>
      </c>
      <c r="T4" s="52">
        <v>20</v>
      </c>
      <c r="U4" s="53">
        <v>3420</v>
      </c>
      <c r="V4" s="52">
        <v>26</v>
      </c>
      <c r="W4" s="53">
        <v>4917</v>
      </c>
      <c r="X4" s="52">
        <v>26</v>
      </c>
      <c r="Y4" s="53">
        <v>5030</v>
      </c>
      <c r="Z4" s="52">
        <v>11</v>
      </c>
      <c r="AA4" s="53">
        <v>2187</v>
      </c>
      <c r="AB4" s="54">
        <f>SUMIF($D$2:$AA$2, "No. of Dwelling Units Approved", D4:AA4)</f>
        <v>450</v>
      </c>
      <c r="AC4" s="55">
        <f t="shared" ref="AC4:AC58" si="0">SUMIF($D$2:$AA$2, "Value of Approvals ($000)", D4:AA4)</f>
        <v>84367</v>
      </c>
    </row>
    <row r="5" spans="1:29" x14ac:dyDescent="0.2">
      <c r="A5" s="247"/>
      <c r="B5" s="385"/>
      <c r="C5" s="52" t="s">
        <v>20</v>
      </c>
      <c r="D5" s="52">
        <v>152</v>
      </c>
      <c r="E5" s="53">
        <v>35552</v>
      </c>
      <c r="F5" s="52">
        <v>147</v>
      </c>
      <c r="G5" s="53">
        <v>33006</v>
      </c>
      <c r="H5" s="52">
        <v>176</v>
      </c>
      <c r="I5" s="53">
        <v>38948</v>
      </c>
      <c r="J5" s="52">
        <v>168</v>
      </c>
      <c r="K5" s="53">
        <v>39440</v>
      </c>
      <c r="L5" s="52">
        <v>102</v>
      </c>
      <c r="M5" s="53">
        <v>24259</v>
      </c>
      <c r="N5" s="52">
        <v>122</v>
      </c>
      <c r="O5" s="53">
        <v>29759</v>
      </c>
      <c r="P5" s="52">
        <v>106</v>
      </c>
      <c r="Q5" s="53">
        <v>26738</v>
      </c>
      <c r="R5" s="52">
        <v>91</v>
      </c>
      <c r="S5" s="53">
        <v>21665</v>
      </c>
      <c r="T5" s="52">
        <v>92</v>
      </c>
      <c r="U5" s="53">
        <v>20692</v>
      </c>
      <c r="V5" s="52">
        <v>109</v>
      </c>
      <c r="W5" s="53">
        <v>27091</v>
      </c>
      <c r="X5" s="52">
        <v>93</v>
      </c>
      <c r="Y5" s="53">
        <v>22609</v>
      </c>
      <c r="Z5" s="52">
        <v>121</v>
      </c>
      <c r="AA5" s="53">
        <v>30951</v>
      </c>
      <c r="AB5" s="54">
        <f>SUMIF($D$2:$AA$2, "No. of Dwelling Units Approved", D5:AA5)</f>
        <v>1479</v>
      </c>
      <c r="AC5" s="55">
        <f t="shared" si="0"/>
        <v>350710</v>
      </c>
    </row>
    <row r="6" spans="1:29" x14ac:dyDescent="0.2">
      <c r="A6" s="247"/>
      <c r="B6" s="385"/>
      <c r="C6" s="52" t="s">
        <v>14</v>
      </c>
      <c r="D6" s="52" t="s">
        <v>23</v>
      </c>
      <c r="E6" s="53">
        <v>4041</v>
      </c>
      <c r="F6" s="52" t="s">
        <v>23</v>
      </c>
      <c r="G6" s="53">
        <v>3608</v>
      </c>
      <c r="H6" s="52" t="s">
        <v>23</v>
      </c>
      <c r="I6" s="53">
        <v>2803</v>
      </c>
      <c r="J6" s="52" t="s">
        <v>23</v>
      </c>
      <c r="K6" s="53">
        <v>4519</v>
      </c>
      <c r="L6" s="52" t="s">
        <v>23</v>
      </c>
      <c r="M6" s="53">
        <v>3847</v>
      </c>
      <c r="N6" s="52" t="s">
        <v>23</v>
      </c>
      <c r="O6" s="53">
        <v>4779</v>
      </c>
      <c r="P6" s="52" t="s">
        <v>23</v>
      </c>
      <c r="Q6" s="53">
        <v>2353</v>
      </c>
      <c r="R6" s="52" t="s">
        <v>23</v>
      </c>
      <c r="S6" s="53">
        <v>4316</v>
      </c>
      <c r="T6" s="52" t="s">
        <v>23</v>
      </c>
      <c r="U6" s="53">
        <v>2551</v>
      </c>
      <c r="V6" s="52" t="s">
        <v>23</v>
      </c>
      <c r="W6" s="53">
        <v>4261</v>
      </c>
      <c r="X6" s="52" t="s">
        <v>23</v>
      </c>
      <c r="Y6" s="53">
        <v>3118</v>
      </c>
      <c r="Z6" s="52" t="s">
        <v>23</v>
      </c>
      <c r="AA6" s="53">
        <v>4905</v>
      </c>
      <c r="AB6" s="54" t="s">
        <v>23</v>
      </c>
      <c r="AC6" s="55">
        <f t="shared" si="0"/>
        <v>45101</v>
      </c>
    </row>
    <row r="7" spans="1:29" x14ac:dyDescent="0.2">
      <c r="A7" s="247"/>
      <c r="B7" s="385"/>
      <c r="C7" s="52" t="s">
        <v>15</v>
      </c>
      <c r="D7" s="52" t="s">
        <v>23</v>
      </c>
      <c r="E7" s="53">
        <v>39593</v>
      </c>
      <c r="F7" s="52" t="s">
        <v>23</v>
      </c>
      <c r="G7" s="53">
        <v>36614</v>
      </c>
      <c r="H7" s="52" t="s">
        <v>23</v>
      </c>
      <c r="I7" s="53">
        <v>41751</v>
      </c>
      <c r="J7" s="52" t="s">
        <v>23</v>
      </c>
      <c r="K7" s="53">
        <v>43960</v>
      </c>
      <c r="L7" s="52" t="s">
        <v>23</v>
      </c>
      <c r="M7" s="53">
        <v>28107</v>
      </c>
      <c r="N7" s="52" t="s">
        <v>23</v>
      </c>
      <c r="O7" s="53">
        <v>34538</v>
      </c>
      <c r="P7" s="52" t="s">
        <v>23</v>
      </c>
      <c r="Q7" s="53">
        <v>29091</v>
      </c>
      <c r="R7" s="52" t="s">
        <v>23</v>
      </c>
      <c r="S7" s="53">
        <v>25981</v>
      </c>
      <c r="T7" s="52" t="s">
        <v>23</v>
      </c>
      <c r="U7" s="53">
        <v>23243</v>
      </c>
      <c r="V7" s="52" t="s">
        <v>23</v>
      </c>
      <c r="W7" s="53">
        <v>31352</v>
      </c>
      <c r="X7" s="52" t="s">
        <v>23</v>
      </c>
      <c r="Y7" s="53">
        <v>25727</v>
      </c>
      <c r="Z7" s="52" t="s">
        <v>23</v>
      </c>
      <c r="AA7" s="53">
        <v>35857</v>
      </c>
      <c r="AB7" s="54" t="s">
        <v>23</v>
      </c>
      <c r="AC7" s="55">
        <f t="shared" si="0"/>
        <v>395814</v>
      </c>
    </row>
    <row r="8" spans="1:29" x14ac:dyDescent="0.2">
      <c r="A8" s="247"/>
      <c r="B8" s="385"/>
      <c r="C8" s="52" t="s">
        <v>16</v>
      </c>
      <c r="D8" s="52" t="s">
        <v>23</v>
      </c>
      <c r="E8" s="53">
        <v>24786</v>
      </c>
      <c r="F8" s="52" t="s">
        <v>23</v>
      </c>
      <c r="G8" s="53">
        <v>23491</v>
      </c>
      <c r="H8" s="52" t="s">
        <v>23</v>
      </c>
      <c r="I8" s="53">
        <v>5188</v>
      </c>
      <c r="J8" s="52" t="s">
        <v>23</v>
      </c>
      <c r="K8" s="53">
        <v>33840</v>
      </c>
      <c r="L8" s="52" t="s">
        <v>23</v>
      </c>
      <c r="M8" s="53">
        <v>20268</v>
      </c>
      <c r="N8" s="52" t="s">
        <v>23</v>
      </c>
      <c r="O8" s="53">
        <v>10187</v>
      </c>
      <c r="P8" s="52" t="s">
        <v>23</v>
      </c>
      <c r="Q8" s="53">
        <v>5089</v>
      </c>
      <c r="R8" s="52" t="s">
        <v>23</v>
      </c>
      <c r="S8" s="53">
        <v>8216</v>
      </c>
      <c r="T8" s="52" t="s">
        <v>23</v>
      </c>
      <c r="U8" s="53">
        <v>31029</v>
      </c>
      <c r="V8" s="52" t="s">
        <v>23</v>
      </c>
      <c r="W8" s="53">
        <v>13744</v>
      </c>
      <c r="X8" s="52" t="s">
        <v>23</v>
      </c>
      <c r="Y8" s="53">
        <v>17018</v>
      </c>
      <c r="Z8" s="52" t="s">
        <v>23</v>
      </c>
      <c r="AA8" s="53">
        <v>98866</v>
      </c>
      <c r="AB8" s="54" t="s">
        <v>23</v>
      </c>
      <c r="AC8" s="55">
        <f t="shared" si="0"/>
        <v>291722</v>
      </c>
    </row>
    <row r="9" spans="1:29" x14ac:dyDescent="0.2">
      <c r="A9" s="247"/>
      <c r="B9" s="385"/>
      <c r="C9" s="52" t="s">
        <v>17</v>
      </c>
      <c r="D9" s="52" t="s">
        <v>23</v>
      </c>
      <c r="E9" s="53">
        <v>64379</v>
      </c>
      <c r="F9" s="52" t="s">
        <v>23</v>
      </c>
      <c r="G9" s="53">
        <v>60105</v>
      </c>
      <c r="H9" s="52" t="s">
        <v>23</v>
      </c>
      <c r="I9" s="53">
        <v>46939</v>
      </c>
      <c r="J9" s="52" t="s">
        <v>23</v>
      </c>
      <c r="K9" s="53">
        <v>77799</v>
      </c>
      <c r="L9" s="52" t="s">
        <v>23</v>
      </c>
      <c r="M9" s="53">
        <v>48374</v>
      </c>
      <c r="N9" s="52" t="s">
        <v>23</v>
      </c>
      <c r="O9" s="53">
        <v>44725</v>
      </c>
      <c r="P9" s="52" t="s">
        <v>23</v>
      </c>
      <c r="Q9" s="53">
        <v>34179</v>
      </c>
      <c r="R9" s="52" t="s">
        <v>23</v>
      </c>
      <c r="S9" s="53">
        <v>34197</v>
      </c>
      <c r="T9" s="52" t="s">
        <v>23</v>
      </c>
      <c r="U9" s="53">
        <v>54272</v>
      </c>
      <c r="V9" s="52" t="s">
        <v>23</v>
      </c>
      <c r="W9" s="53">
        <v>45095</v>
      </c>
      <c r="X9" s="52" t="s">
        <v>23</v>
      </c>
      <c r="Y9" s="53">
        <v>42745</v>
      </c>
      <c r="Z9" s="52" t="s">
        <v>23</v>
      </c>
      <c r="AA9" s="53">
        <v>134723</v>
      </c>
      <c r="AB9" s="54" t="s">
        <v>23</v>
      </c>
      <c r="AC9" s="55">
        <f t="shared" si="0"/>
        <v>687532</v>
      </c>
    </row>
    <row r="10" spans="1:29" x14ac:dyDescent="0.2">
      <c r="A10" s="255" t="s">
        <v>86</v>
      </c>
      <c r="B10" s="268" t="s">
        <v>85</v>
      </c>
      <c r="C10" s="268" t="s">
        <v>18</v>
      </c>
      <c r="D10" s="268">
        <v>4</v>
      </c>
      <c r="E10" s="258">
        <v>1574</v>
      </c>
      <c r="F10" s="268">
        <v>1</v>
      </c>
      <c r="G10" s="258">
        <v>305</v>
      </c>
      <c r="H10" s="268">
        <v>1</v>
      </c>
      <c r="I10" s="258">
        <v>280</v>
      </c>
      <c r="J10" s="268">
        <v>1</v>
      </c>
      <c r="K10" s="258">
        <v>264</v>
      </c>
      <c r="L10" s="268">
        <v>2</v>
      </c>
      <c r="M10" s="258">
        <v>629</v>
      </c>
      <c r="N10" s="268">
        <v>2</v>
      </c>
      <c r="O10" s="258">
        <v>1156</v>
      </c>
      <c r="P10" s="268">
        <v>0</v>
      </c>
      <c r="Q10" s="258">
        <v>0</v>
      </c>
      <c r="R10" s="268">
        <v>4</v>
      </c>
      <c r="S10" s="258">
        <v>1216</v>
      </c>
      <c r="T10" s="268">
        <v>2</v>
      </c>
      <c r="U10" s="258">
        <v>977</v>
      </c>
      <c r="V10" s="268">
        <v>2</v>
      </c>
      <c r="W10" s="258">
        <v>885</v>
      </c>
      <c r="X10" s="268">
        <v>2</v>
      </c>
      <c r="Y10" s="258">
        <v>466</v>
      </c>
      <c r="Z10" s="268">
        <v>3</v>
      </c>
      <c r="AA10" s="258">
        <v>635</v>
      </c>
      <c r="AB10" s="110">
        <f>SUMIF($D$2:$AA$2, "No. of Dwelling Units Approved", D10:AA10)</f>
        <v>24</v>
      </c>
      <c r="AC10" s="111">
        <f t="shared" si="0"/>
        <v>8387</v>
      </c>
    </row>
    <row r="11" spans="1:29" x14ac:dyDescent="0.2">
      <c r="A11" s="255"/>
      <c r="B11" s="268"/>
      <c r="C11" s="268" t="s">
        <v>19</v>
      </c>
      <c r="D11" s="268">
        <v>2</v>
      </c>
      <c r="E11" s="258">
        <v>556</v>
      </c>
      <c r="F11" s="268">
        <v>0</v>
      </c>
      <c r="G11" s="258">
        <v>0</v>
      </c>
      <c r="H11" s="268">
        <v>0</v>
      </c>
      <c r="I11" s="258">
        <v>0</v>
      </c>
      <c r="J11" s="268">
        <v>0</v>
      </c>
      <c r="K11" s="258">
        <v>0</v>
      </c>
      <c r="L11" s="268">
        <v>0</v>
      </c>
      <c r="M11" s="258">
        <v>0</v>
      </c>
      <c r="N11" s="268">
        <v>0</v>
      </c>
      <c r="O11" s="258">
        <v>0</v>
      </c>
      <c r="P11" s="268">
        <v>0</v>
      </c>
      <c r="Q11" s="258">
        <v>0</v>
      </c>
      <c r="R11" s="268">
        <v>0</v>
      </c>
      <c r="S11" s="258">
        <v>0</v>
      </c>
      <c r="T11" s="268">
        <v>0</v>
      </c>
      <c r="U11" s="258">
        <v>0</v>
      </c>
      <c r="V11" s="268">
        <v>0</v>
      </c>
      <c r="W11" s="258">
        <v>0</v>
      </c>
      <c r="X11" s="268">
        <v>0</v>
      </c>
      <c r="Y11" s="258">
        <v>0</v>
      </c>
      <c r="Z11" s="268">
        <v>0</v>
      </c>
      <c r="AA11" s="258">
        <v>0</v>
      </c>
      <c r="AB11" s="110">
        <f>SUMIF($D$2:$AA$2, "No. of Dwelling Units Approved", D11:AA11)</f>
        <v>2</v>
      </c>
      <c r="AC11" s="111">
        <f t="shared" si="0"/>
        <v>556</v>
      </c>
    </row>
    <row r="12" spans="1:29" x14ac:dyDescent="0.2">
      <c r="A12" s="255"/>
      <c r="B12" s="268"/>
      <c r="C12" s="268" t="s">
        <v>20</v>
      </c>
      <c r="D12" s="268">
        <v>6</v>
      </c>
      <c r="E12" s="258">
        <v>2130</v>
      </c>
      <c r="F12" s="268">
        <v>1</v>
      </c>
      <c r="G12" s="258">
        <v>305</v>
      </c>
      <c r="H12" s="268">
        <v>1</v>
      </c>
      <c r="I12" s="258">
        <v>280</v>
      </c>
      <c r="J12" s="268">
        <v>1</v>
      </c>
      <c r="K12" s="258">
        <v>264</v>
      </c>
      <c r="L12" s="268">
        <v>2</v>
      </c>
      <c r="M12" s="258">
        <v>629</v>
      </c>
      <c r="N12" s="268">
        <v>2</v>
      </c>
      <c r="O12" s="258">
        <v>1156</v>
      </c>
      <c r="P12" s="268">
        <v>0</v>
      </c>
      <c r="Q12" s="258">
        <v>0</v>
      </c>
      <c r="R12" s="268">
        <v>4</v>
      </c>
      <c r="S12" s="258">
        <v>1216</v>
      </c>
      <c r="T12" s="268">
        <v>2</v>
      </c>
      <c r="U12" s="258">
        <v>977</v>
      </c>
      <c r="V12" s="268">
        <v>2</v>
      </c>
      <c r="W12" s="258">
        <v>885</v>
      </c>
      <c r="X12" s="268">
        <v>2</v>
      </c>
      <c r="Y12" s="258">
        <v>466</v>
      </c>
      <c r="Z12" s="268">
        <v>3</v>
      </c>
      <c r="AA12" s="258">
        <v>635</v>
      </c>
      <c r="AB12" s="110">
        <f>SUMIF($D$2:$AA$2, "No. of Dwelling Units Approved", D12:AA12)</f>
        <v>26</v>
      </c>
      <c r="AC12" s="111">
        <f t="shared" si="0"/>
        <v>8943</v>
      </c>
    </row>
    <row r="13" spans="1:29" x14ac:dyDescent="0.2">
      <c r="A13" s="255"/>
      <c r="B13" s="268"/>
      <c r="C13" s="268" t="s">
        <v>14</v>
      </c>
      <c r="D13" s="268" t="s">
        <v>23</v>
      </c>
      <c r="E13" s="258">
        <v>442</v>
      </c>
      <c r="F13" s="268" t="s">
        <v>23</v>
      </c>
      <c r="G13" s="258">
        <v>390</v>
      </c>
      <c r="H13" s="268" t="s">
        <v>23</v>
      </c>
      <c r="I13" s="258">
        <v>216</v>
      </c>
      <c r="J13" s="268" t="s">
        <v>23</v>
      </c>
      <c r="K13" s="258">
        <v>571</v>
      </c>
      <c r="L13" s="268" t="s">
        <v>23</v>
      </c>
      <c r="M13" s="258">
        <v>663</v>
      </c>
      <c r="N13" s="268" t="s">
        <v>23</v>
      </c>
      <c r="O13" s="258">
        <v>408</v>
      </c>
      <c r="P13" s="268" t="s">
        <v>23</v>
      </c>
      <c r="Q13" s="258">
        <v>237</v>
      </c>
      <c r="R13" s="268" t="s">
        <v>23</v>
      </c>
      <c r="S13" s="258">
        <v>153</v>
      </c>
      <c r="T13" s="268" t="s">
        <v>23</v>
      </c>
      <c r="U13" s="258">
        <v>287</v>
      </c>
      <c r="V13" s="268" t="s">
        <v>23</v>
      </c>
      <c r="W13" s="258">
        <v>366</v>
      </c>
      <c r="X13" s="268" t="s">
        <v>23</v>
      </c>
      <c r="Y13" s="258">
        <v>467</v>
      </c>
      <c r="Z13" s="268" t="s">
        <v>23</v>
      </c>
      <c r="AA13" s="258">
        <v>428</v>
      </c>
      <c r="AB13" s="110" t="s">
        <v>23</v>
      </c>
      <c r="AC13" s="111">
        <f t="shared" si="0"/>
        <v>4628</v>
      </c>
    </row>
    <row r="14" spans="1:29" x14ac:dyDescent="0.2">
      <c r="A14" s="255"/>
      <c r="B14" s="268"/>
      <c r="C14" s="268" t="s">
        <v>15</v>
      </c>
      <c r="D14" s="268" t="s">
        <v>23</v>
      </c>
      <c r="E14" s="258">
        <v>2572</v>
      </c>
      <c r="F14" s="268" t="s">
        <v>23</v>
      </c>
      <c r="G14" s="258">
        <v>695</v>
      </c>
      <c r="H14" s="268" t="s">
        <v>23</v>
      </c>
      <c r="I14" s="258">
        <v>496</v>
      </c>
      <c r="J14" s="268" t="s">
        <v>23</v>
      </c>
      <c r="K14" s="258">
        <v>835</v>
      </c>
      <c r="L14" s="268" t="s">
        <v>23</v>
      </c>
      <c r="M14" s="258">
        <v>1292</v>
      </c>
      <c r="N14" s="268" t="s">
        <v>23</v>
      </c>
      <c r="O14" s="258">
        <v>1565</v>
      </c>
      <c r="P14" s="268" t="s">
        <v>23</v>
      </c>
      <c r="Q14" s="258">
        <v>237</v>
      </c>
      <c r="R14" s="268" t="s">
        <v>23</v>
      </c>
      <c r="S14" s="258">
        <v>1369</v>
      </c>
      <c r="T14" s="268" t="s">
        <v>23</v>
      </c>
      <c r="U14" s="258">
        <v>1264</v>
      </c>
      <c r="V14" s="268" t="s">
        <v>23</v>
      </c>
      <c r="W14" s="258">
        <v>1251</v>
      </c>
      <c r="X14" s="268" t="s">
        <v>23</v>
      </c>
      <c r="Y14" s="258">
        <v>934</v>
      </c>
      <c r="Z14" s="268" t="s">
        <v>23</v>
      </c>
      <c r="AA14" s="258">
        <v>1063</v>
      </c>
      <c r="AB14" s="110" t="s">
        <v>23</v>
      </c>
      <c r="AC14" s="111">
        <f t="shared" si="0"/>
        <v>13573</v>
      </c>
    </row>
    <row r="15" spans="1:29" x14ac:dyDescent="0.2">
      <c r="A15" s="255"/>
      <c r="B15" s="268"/>
      <c r="C15" s="268" t="s">
        <v>16</v>
      </c>
      <c r="D15" s="268" t="s">
        <v>23</v>
      </c>
      <c r="E15" s="258">
        <v>2632</v>
      </c>
      <c r="F15" s="268" t="s">
        <v>23</v>
      </c>
      <c r="G15" s="258">
        <v>1131</v>
      </c>
      <c r="H15" s="268" t="s">
        <v>23</v>
      </c>
      <c r="I15" s="258">
        <v>1750</v>
      </c>
      <c r="J15" s="268" t="s">
        <v>23</v>
      </c>
      <c r="K15" s="258">
        <v>1055</v>
      </c>
      <c r="L15" s="268" t="s">
        <v>23</v>
      </c>
      <c r="M15" s="258">
        <v>454</v>
      </c>
      <c r="N15" s="268" t="s">
        <v>23</v>
      </c>
      <c r="O15" s="258">
        <v>193</v>
      </c>
      <c r="P15" s="268" t="s">
        <v>23</v>
      </c>
      <c r="Q15" s="258">
        <v>251</v>
      </c>
      <c r="R15" s="268" t="s">
        <v>23</v>
      </c>
      <c r="S15" s="258">
        <v>978</v>
      </c>
      <c r="T15" s="268" t="s">
        <v>23</v>
      </c>
      <c r="U15" s="258">
        <v>100</v>
      </c>
      <c r="V15" s="268" t="s">
        <v>23</v>
      </c>
      <c r="W15" s="258">
        <v>747</v>
      </c>
      <c r="X15" s="268" t="s">
        <v>23</v>
      </c>
      <c r="Y15" s="258">
        <v>242</v>
      </c>
      <c r="Z15" s="268" t="s">
        <v>23</v>
      </c>
      <c r="AA15" s="258">
        <v>97</v>
      </c>
      <c r="AB15" s="110" t="s">
        <v>23</v>
      </c>
      <c r="AC15" s="111">
        <f t="shared" si="0"/>
        <v>9630</v>
      </c>
    </row>
    <row r="16" spans="1:29" x14ac:dyDescent="0.2">
      <c r="A16" s="255"/>
      <c r="B16" s="268"/>
      <c r="C16" s="268" t="s">
        <v>17</v>
      </c>
      <c r="D16" s="268" t="s">
        <v>23</v>
      </c>
      <c r="E16" s="258">
        <v>5204</v>
      </c>
      <c r="F16" s="268" t="s">
        <v>23</v>
      </c>
      <c r="G16" s="258">
        <v>1826</v>
      </c>
      <c r="H16" s="268" t="s">
        <v>23</v>
      </c>
      <c r="I16" s="258">
        <v>2246</v>
      </c>
      <c r="J16" s="268" t="s">
        <v>23</v>
      </c>
      <c r="K16" s="258">
        <v>1890</v>
      </c>
      <c r="L16" s="268" t="s">
        <v>23</v>
      </c>
      <c r="M16" s="258">
        <v>1746</v>
      </c>
      <c r="N16" s="268" t="s">
        <v>23</v>
      </c>
      <c r="O16" s="258">
        <v>1758</v>
      </c>
      <c r="P16" s="268" t="s">
        <v>23</v>
      </c>
      <c r="Q16" s="258">
        <v>488</v>
      </c>
      <c r="R16" s="268" t="s">
        <v>23</v>
      </c>
      <c r="S16" s="258">
        <v>2347</v>
      </c>
      <c r="T16" s="268" t="s">
        <v>23</v>
      </c>
      <c r="U16" s="258">
        <v>1364</v>
      </c>
      <c r="V16" s="268" t="s">
        <v>23</v>
      </c>
      <c r="W16" s="258">
        <v>1998</v>
      </c>
      <c r="X16" s="268" t="s">
        <v>23</v>
      </c>
      <c r="Y16" s="258">
        <v>1176</v>
      </c>
      <c r="Z16" s="268" t="s">
        <v>23</v>
      </c>
      <c r="AA16" s="258">
        <v>1160</v>
      </c>
      <c r="AB16" s="110" t="s">
        <v>23</v>
      </c>
      <c r="AC16" s="111">
        <f t="shared" si="0"/>
        <v>23203</v>
      </c>
    </row>
    <row r="17" spans="1:29" x14ac:dyDescent="0.2">
      <c r="A17" s="247" t="s">
        <v>88</v>
      </c>
      <c r="B17" s="52" t="s">
        <v>87</v>
      </c>
      <c r="C17" s="52" t="s">
        <v>18</v>
      </c>
      <c r="D17" s="52">
        <v>0</v>
      </c>
      <c r="E17" s="53">
        <v>0</v>
      </c>
      <c r="F17" s="52">
        <v>2</v>
      </c>
      <c r="G17" s="53">
        <v>507</v>
      </c>
      <c r="H17" s="52">
        <v>1</v>
      </c>
      <c r="I17" s="53">
        <v>229</v>
      </c>
      <c r="J17" s="52">
        <v>4</v>
      </c>
      <c r="K17" s="53">
        <v>1024</v>
      </c>
      <c r="L17" s="52">
        <v>1</v>
      </c>
      <c r="M17" s="53">
        <v>310</v>
      </c>
      <c r="N17" s="52">
        <v>0</v>
      </c>
      <c r="O17" s="53">
        <v>0</v>
      </c>
      <c r="P17" s="52">
        <v>0</v>
      </c>
      <c r="Q17" s="53">
        <v>0</v>
      </c>
      <c r="R17" s="52">
        <v>0</v>
      </c>
      <c r="S17" s="52">
        <v>0</v>
      </c>
      <c r="T17" s="52">
        <v>2</v>
      </c>
      <c r="U17" s="53">
        <v>341</v>
      </c>
      <c r="V17" s="52">
        <v>1</v>
      </c>
      <c r="W17" s="53">
        <v>150</v>
      </c>
      <c r="X17" s="52">
        <v>3</v>
      </c>
      <c r="Y17" s="53">
        <v>644</v>
      </c>
      <c r="Z17" s="52">
        <v>3</v>
      </c>
      <c r="AA17" s="53">
        <v>967</v>
      </c>
      <c r="AB17" s="54">
        <f>SUMIF($D$2:$AA$2, "No. of Dwelling Units Approved", D17:AA17)</f>
        <v>17</v>
      </c>
      <c r="AC17" s="55">
        <f t="shared" si="0"/>
        <v>4172</v>
      </c>
    </row>
    <row r="18" spans="1:29" x14ac:dyDescent="0.2">
      <c r="A18" s="247"/>
      <c r="B18" s="52"/>
      <c r="C18" s="52" t="s">
        <v>19</v>
      </c>
      <c r="D18" s="52">
        <v>0</v>
      </c>
      <c r="E18" s="53">
        <v>0</v>
      </c>
      <c r="F18" s="52">
        <v>0</v>
      </c>
      <c r="G18" s="53">
        <v>0</v>
      </c>
      <c r="H18" s="52">
        <v>0</v>
      </c>
      <c r="I18" s="53">
        <v>0</v>
      </c>
      <c r="J18" s="5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2">
        <v>2</v>
      </c>
      <c r="Q18" s="53">
        <v>450</v>
      </c>
      <c r="R18" s="52">
        <v>0</v>
      </c>
      <c r="S18" s="52">
        <v>0</v>
      </c>
      <c r="T18" s="52">
        <v>0</v>
      </c>
      <c r="U18" s="53">
        <v>0</v>
      </c>
      <c r="V18" s="52">
        <v>0</v>
      </c>
      <c r="W18" s="53">
        <v>0</v>
      </c>
      <c r="X18" s="52">
        <v>0</v>
      </c>
      <c r="Y18" s="53">
        <v>0</v>
      </c>
      <c r="Z18" s="52">
        <v>0</v>
      </c>
      <c r="AA18" s="53">
        <v>0</v>
      </c>
      <c r="AB18" s="54">
        <f>SUMIF($D$2:$AA$2, "No. of Dwelling Units Approved", D18:AA18)</f>
        <v>2</v>
      </c>
      <c r="AC18" s="55">
        <f t="shared" si="0"/>
        <v>450</v>
      </c>
    </row>
    <row r="19" spans="1:29" x14ac:dyDescent="0.2">
      <c r="A19" s="247"/>
      <c r="B19" s="52"/>
      <c r="C19" s="52" t="s">
        <v>20</v>
      </c>
      <c r="D19" s="52">
        <v>0</v>
      </c>
      <c r="E19" s="53">
        <v>0</v>
      </c>
      <c r="F19" s="52">
        <v>2</v>
      </c>
      <c r="G19" s="53">
        <v>507</v>
      </c>
      <c r="H19" s="52">
        <v>1</v>
      </c>
      <c r="I19" s="53">
        <v>229</v>
      </c>
      <c r="J19" s="52">
        <v>4</v>
      </c>
      <c r="K19" s="53">
        <v>1024</v>
      </c>
      <c r="L19" s="52">
        <v>1</v>
      </c>
      <c r="M19" s="53">
        <v>310</v>
      </c>
      <c r="N19" s="52">
        <v>0</v>
      </c>
      <c r="O19" s="53">
        <v>0</v>
      </c>
      <c r="P19" s="52">
        <v>2</v>
      </c>
      <c r="Q19" s="53">
        <v>450</v>
      </c>
      <c r="R19" s="52">
        <v>0</v>
      </c>
      <c r="S19" s="52">
        <v>0</v>
      </c>
      <c r="T19" s="52">
        <v>2</v>
      </c>
      <c r="U19" s="53">
        <v>341</v>
      </c>
      <c r="V19" s="52">
        <v>1</v>
      </c>
      <c r="W19" s="53">
        <v>150</v>
      </c>
      <c r="X19" s="52">
        <v>3</v>
      </c>
      <c r="Y19" s="53">
        <v>644</v>
      </c>
      <c r="Z19" s="52">
        <v>3</v>
      </c>
      <c r="AA19" s="53">
        <v>967</v>
      </c>
      <c r="AB19" s="54">
        <f>SUMIF($D$2:$AA$2, "No. of Dwelling Units Approved", D19:AA19)</f>
        <v>19</v>
      </c>
      <c r="AC19" s="55">
        <f t="shared" si="0"/>
        <v>4622</v>
      </c>
    </row>
    <row r="20" spans="1:29" x14ac:dyDescent="0.2">
      <c r="A20" s="247"/>
      <c r="B20" s="52"/>
      <c r="C20" s="52" t="s">
        <v>14</v>
      </c>
      <c r="D20" s="52" t="s">
        <v>23</v>
      </c>
      <c r="E20" s="53">
        <v>107</v>
      </c>
      <c r="F20" s="52" t="s">
        <v>23</v>
      </c>
      <c r="G20" s="53">
        <v>156</v>
      </c>
      <c r="H20" s="52" t="s">
        <v>23</v>
      </c>
      <c r="I20" s="53">
        <v>272</v>
      </c>
      <c r="J20" s="52" t="s">
        <v>23</v>
      </c>
      <c r="K20" s="53">
        <v>191</v>
      </c>
      <c r="L20" s="52" t="s">
        <v>23</v>
      </c>
      <c r="M20" s="53">
        <v>313</v>
      </c>
      <c r="N20" s="52" t="s">
        <v>23</v>
      </c>
      <c r="O20" s="53">
        <v>68</v>
      </c>
      <c r="P20" s="52" t="s">
        <v>23</v>
      </c>
      <c r="Q20" s="53">
        <v>234</v>
      </c>
      <c r="R20" s="52" t="s">
        <v>23</v>
      </c>
      <c r="S20" s="53">
        <v>267</v>
      </c>
      <c r="T20" s="52" t="s">
        <v>23</v>
      </c>
      <c r="U20" s="53">
        <v>20</v>
      </c>
      <c r="V20" s="52" t="s">
        <v>23</v>
      </c>
      <c r="W20" s="53">
        <v>0</v>
      </c>
      <c r="X20" s="52" t="s">
        <v>23</v>
      </c>
      <c r="Y20" s="53">
        <v>144</v>
      </c>
      <c r="Z20" s="52" t="s">
        <v>23</v>
      </c>
      <c r="AA20" s="53">
        <v>211</v>
      </c>
      <c r="AB20" s="54" t="s">
        <v>23</v>
      </c>
      <c r="AC20" s="55">
        <f t="shared" si="0"/>
        <v>1983</v>
      </c>
    </row>
    <row r="21" spans="1:29" x14ac:dyDescent="0.2">
      <c r="A21" s="247"/>
      <c r="B21" s="52"/>
      <c r="C21" s="52" t="s">
        <v>15</v>
      </c>
      <c r="D21" s="52" t="s">
        <v>23</v>
      </c>
      <c r="E21" s="53">
        <v>107</v>
      </c>
      <c r="F21" s="52" t="s">
        <v>23</v>
      </c>
      <c r="G21" s="53">
        <v>663</v>
      </c>
      <c r="H21" s="52" t="s">
        <v>23</v>
      </c>
      <c r="I21" s="53">
        <v>500</v>
      </c>
      <c r="J21" s="52" t="s">
        <v>23</v>
      </c>
      <c r="K21" s="53">
        <v>1214</v>
      </c>
      <c r="L21" s="52" t="s">
        <v>23</v>
      </c>
      <c r="M21" s="53">
        <v>623</v>
      </c>
      <c r="N21" s="52" t="s">
        <v>23</v>
      </c>
      <c r="O21" s="53">
        <v>68</v>
      </c>
      <c r="P21" s="52" t="s">
        <v>23</v>
      </c>
      <c r="Q21" s="53">
        <v>684</v>
      </c>
      <c r="R21" s="52" t="s">
        <v>23</v>
      </c>
      <c r="S21" s="53">
        <v>267</v>
      </c>
      <c r="T21" s="52" t="s">
        <v>23</v>
      </c>
      <c r="U21" s="53">
        <v>361</v>
      </c>
      <c r="V21" s="52" t="s">
        <v>23</v>
      </c>
      <c r="W21" s="53">
        <v>150</v>
      </c>
      <c r="X21" s="52" t="s">
        <v>23</v>
      </c>
      <c r="Y21" s="53">
        <v>788</v>
      </c>
      <c r="Z21" s="52" t="s">
        <v>23</v>
      </c>
      <c r="AA21" s="53">
        <v>1179</v>
      </c>
      <c r="AB21" s="54" t="s">
        <v>23</v>
      </c>
      <c r="AC21" s="55">
        <f t="shared" si="0"/>
        <v>6604</v>
      </c>
    </row>
    <row r="22" spans="1:29" x14ac:dyDescent="0.2">
      <c r="A22" s="247"/>
      <c r="B22" s="52"/>
      <c r="C22" s="52" t="s">
        <v>16</v>
      </c>
      <c r="D22" s="52" t="s">
        <v>23</v>
      </c>
      <c r="E22" s="53">
        <v>180</v>
      </c>
      <c r="F22" s="52" t="s">
        <v>23</v>
      </c>
      <c r="G22" s="53">
        <v>1809</v>
      </c>
      <c r="H22" s="52" t="s">
        <v>23</v>
      </c>
      <c r="I22" s="53">
        <v>0</v>
      </c>
      <c r="J22" s="52" t="s">
        <v>23</v>
      </c>
      <c r="K22" s="53">
        <v>518</v>
      </c>
      <c r="L22" s="52" t="s">
        <v>23</v>
      </c>
      <c r="M22" s="53">
        <v>0</v>
      </c>
      <c r="N22" s="52" t="s">
        <v>23</v>
      </c>
      <c r="O22" s="53">
        <v>340</v>
      </c>
      <c r="P22" s="52" t="s">
        <v>23</v>
      </c>
      <c r="Q22" s="53">
        <v>80</v>
      </c>
      <c r="R22" s="52" t="s">
        <v>23</v>
      </c>
      <c r="S22" s="53">
        <v>0</v>
      </c>
      <c r="T22" s="52" t="s">
        <v>23</v>
      </c>
      <c r="U22" s="53">
        <v>144</v>
      </c>
      <c r="V22" s="52" t="s">
        <v>23</v>
      </c>
      <c r="W22" s="53">
        <v>0</v>
      </c>
      <c r="X22" s="52" t="s">
        <v>23</v>
      </c>
      <c r="Y22" s="53">
        <v>0</v>
      </c>
      <c r="Z22" s="52" t="s">
        <v>23</v>
      </c>
      <c r="AA22" s="53">
        <v>50</v>
      </c>
      <c r="AB22" s="54" t="s">
        <v>23</v>
      </c>
      <c r="AC22" s="55">
        <f t="shared" si="0"/>
        <v>3121</v>
      </c>
    </row>
    <row r="23" spans="1:29" x14ac:dyDescent="0.2">
      <c r="A23" s="247"/>
      <c r="B23" s="52"/>
      <c r="C23" s="52" t="s">
        <v>17</v>
      </c>
      <c r="D23" s="52" t="s">
        <v>23</v>
      </c>
      <c r="E23" s="53">
        <v>287</v>
      </c>
      <c r="F23" s="52" t="s">
        <v>23</v>
      </c>
      <c r="G23" s="53">
        <v>2473</v>
      </c>
      <c r="H23" s="52" t="s">
        <v>23</v>
      </c>
      <c r="I23" s="53">
        <v>500</v>
      </c>
      <c r="J23" s="52" t="s">
        <v>23</v>
      </c>
      <c r="K23" s="53">
        <v>1732</v>
      </c>
      <c r="L23" s="52" t="s">
        <v>23</v>
      </c>
      <c r="M23" s="53">
        <v>623</v>
      </c>
      <c r="N23" s="52" t="s">
        <v>23</v>
      </c>
      <c r="O23" s="53">
        <v>408</v>
      </c>
      <c r="P23" s="52" t="s">
        <v>23</v>
      </c>
      <c r="Q23" s="53">
        <v>764</v>
      </c>
      <c r="R23" s="52" t="s">
        <v>23</v>
      </c>
      <c r="S23" s="53">
        <v>267</v>
      </c>
      <c r="T23" s="52" t="s">
        <v>23</v>
      </c>
      <c r="U23" s="53">
        <v>505</v>
      </c>
      <c r="V23" s="52" t="s">
        <v>23</v>
      </c>
      <c r="W23" s="53">
        <v>150</v>
      </c>
      <c r="X23" s="52" t="s">
        <v>23</v>
      </c>
      <c r="Y23" s="53">
        <v>788</v>
      </c>
      <c r="Z23" s="52" t="s">
        <v>23</v>
      </c>
      <c r="AA23" s="53">
        <v>1229</v>
      </c>
      <c r="AB23" s="54" t="s">
        <v>23</v>
      </c>
      <c r="AC23" s="55">
        <f t="shared" si="0"/>
        <v>9726</v>
      </c>
    </row>
    <row r="24" spans="1:29" x14ac:dyDescent="0.2">
      <c r="A24" s="255">
        <v>315021407</v>
      </c>
      <c r="B24" s="303" t="s">
        <v>89</v>
      </c>
      <c r="C24" s="268" t="s">
        <v>18</v>
      </c>
      <c r="D24" s="268">
        <v>3</v>
      </c>
      <c r="E24" s="258">
        <v>674</v>
      </c>
      <c r="F24" s="268">
        <v>4</v>
      </c>
      <c r="G24" s="258">
        <v>1548</v>
      </c>
      <c r="H24" s="268">
        <v>1</v>
      </c>
      <c r="I24" s="258">
        <v>400</v>
      </c>
      <c r="J24" s="268">
        <v>3</v>
      </c>
      <c r="K24" s="258">
        <v>1264</v>
      </c>
      <c r="L24" s="268">
        <v>3</v>
      </c>
      <c r="M24" s="258">
        <v>822</v>
      </c>
      <c r="N24" s="268">
        <v>0</v>
      </c>
      <c r="O24" s="258">
        <v>0</v>
      </c>
      <c r="P24" s="268">
        <v>0</v>
      </c>
      <c r="Q24" s="258">
        <v>0</v>
      </c>
      <c r="R24" s="268">
        <v>2</v>
      </c>
      <c r="S24" s="258">
        <v>338</v>
      </c>
      <c r="T24" s="268">
        <v>0</v>
      </c>
      <c r="U24" s="258">
        <v>0</v>
      </c>
      <c r="V24" s="268">
        <v>0</v>
      </c>
      <c r="W24" s="258">
        <v>0</v>
      </c>
      <c r="X24" s="268">
        <v>2</v>
      </c>
      <c r="Y24" s="258">
        <v>640</v>
      </c>
      <c r="Z24" s="268">
        <v>2</v>
      </c>
      <c r="AA24" s="258">
        <v>647</v>
      </c>
      <c r="AB24" s="110">
        <f>SUMIF($D$2:$AA$2, "No. of Dwelling Units Approved", D24:AA24)</f>
        <v>20</v>
      </c>
      <c r="AC24" s="111">
        <f t="shared" si="0"/>
        <v>6333</v>
      </c>
    </row>
    <row r="25" spans="1:29" ht="9.75" customHeight="1" x14ac:dyDescent="0.2">
      <c r="A25" s="255"/>
      <c r="B25" s="304"/>
      <c r="C25" s="268" t="s">
        <v>19</v>
      </c>
      <c r="D25" s="268">
        <v>0</v>
      </c>
      <c r="E25" s="258">
        <v>0</v>
      </c>
      <c r="F25" s="268">
        <v>0</v>
      </c>
      <c r="G25" s="258">
        <v>0</v>
      </c>
      <c r="H25" s="268">
        <v>0</v>
      </c>
      <c r="I25" s="258">
        <v>0</v>
      </c>
      <c r="J25" s="268">
        <v>0</v>
      </c>
      <c r="K25" s="258">
        <v>0</v>
      </c>
      <c r="L25" s="268">
        <v>0</v>
      </c>
      <c r="M25" s="258">
        <v>0</v>
      </c>
      <c r="N25" s="268">
        <v>0</v>
      </c>
      <c r="O25" s="258">
        <v>0</v>
      </c>
      <c r="P25" s="268">
        <v>0</v>
      </c>
      <c r="Q25" s="258">
        <v>0</v>
      </c>
      <c r="R25" s="268">
        <v>0</v>
      </c>
      <c r="S25" s="258">
        <v>0</v>
      </c>
      <c r="T25" s="268">
        <v>0</v>
      </c>
      <c r="U25" s="258">
        <v>0</v>
      </c>
      <c r="V25" s="268">
        <v>0</v>
      </c>
      <c r="W25" s="258">
        <v>0</v>
      </c>
      <c r="X25" s="268">
        <v>0</v>
      </c>
      <c r="Y25" s="258">
        <v>0</v>
      </c>
      <c r="Z25" s="268">
        <v>0</v>
      </c>
      <c r="AA25" s="258">
        <v>0</v>
      </c>
      <c r="AB25" s="110">
        <f>SUMIF($D$2:$AA$2, "No. of Dwelling Units Approved", D25:AA25)</f>
        <v>0</v>
      </c>
      <c r="AC25" s="111">
        <f t="shared" si="0"/>
        <v>0</v>
      </c>
    </row>
    <row r="26" spans="1:29" ht="12.75" customHeight="1" x14ac:dyDescent="0.2">
      <c r="A26" s="255"/>
      <c r="B26" s="304"/>
      <c r="C26" s="268" t="s">
        <v>20</v>
      </c>
      <c r="D26" s="268">
        <v>3</v>
      </c>
      <c r="E26" s="258">
        <v>674</v>
      </c>
      <c r="F26" s="268">
        <v>4</v>
      </c>
      <c r="G26" s="258">
        <v>1548</v>
      </c>
      <c r="H26" s="268">
        <v>1</v>
      </c>
      <c r="I26" s="258">
        <v>400</v>
      </c>
      <c r="J26" s="268">
        <v>3</v>
      </c>
      <c r="K26" s="258">
        <v>1264</v>
      </c>
      <c r="L26" s="268">
        <v>3</v>
      </c>
      <c r="M26" s="258">
        <v>822</v>
      </c>
      <c r="N26" s="268">
        <v>0</v>
      </c>
      <c r="O26" s="258">
        <v>0</v>
      </c>
      <c r="P26" s="268">
        <v>0</v>
      </c>
      <c r="Q26" s="258">
        <v>0</v>
      </c>
      <c r="R26" s="268">
        <v>2</v>
      </c>
      <c r="S26" s="258">
        <v>338</v>
      </c>
      <c r="T26" s="268">
        <v>0</v>
      </c>
      <c r="U26" s="258">
        <v>0</v>
      </c>
      <c r="V26" s="268">
        <v>0</v>
      </c>
      <c r="W26" s="258">
        <v>0</v>
      </c>
      <c r="X26" s="268">
        <v>2</v>
      </c>
      <c r="Y26" s="258">
        <v>640</v>
      </c>
      <c r="Z26" s="268">
        <v>2</v>
      </c>
      <c r="AA26" s="258">
        <v>647</v>
      </c>
      <c r="AB26" s="110">
        <f>SUMIF($D$2:$AA$2, "No. of Dwelling Units Approved", D26:AA26)</f>
        <v>20</v>
      </c>
      <c r="AC26" s="111">
        <f t="shared" si="0"/>
        <v>6333</v>
      </c>
    </row>
    <row r="27" spans="1:29" ht="11.25" customHeight="1" x14ac:dyDescent="0.2">
      <c r="A27" s="255"/>
      <c r="B27" s="304"/>
      <c r="C27" s="268" t="s">
        <v>14</v>
      </c>
      <c r="D27" s="268" t="s">
        <v>23</v>
      </c>
      <c r="E27" s="258">
        <v>48</v>
      </c>
      <c r="F27" s="268" t="s">
        <v>23</v>
      </c>
      <c r="G27" s="258">
        <v>271</v>
      </c>
      <c r="H27" s="268" t="s">
        <v>23</v>
      </c>
      <c r="I27" s="258">
        <v>134</v>
      </c>
      <c r="J27" s="268" t="s">
        <v>23</v>
      </c>
      <c r="K27" s="258">
        <v>137</v>
      </c>
      <c r="L27" s="268" t="s">
        <v>23</v>
      </c>
      <c r="M27" s="258">
        <v>188</v>
      </c>
      <c r="N27" s="268" t="s">
        <v>23</v>
      </c>
      <c r="O27" s="258">
        <v>240</v>
      </c>
      <c r="P27" s="268" t="s">
        <v>23</v>
      </c>
      <c r="Q27" s="258">
        <v>162</v>
      </c>
      <c r="R27" s="268" t="s">
        <v>23</v>
      </c>
      <c r="S27" s="258">
        <v>388</v>
      </c>
      <c r="T27" s="268" t="s">
        <v>23</v>
      </c>
      <c r="U27" s="258">
        <v>236</v>
      </c>
      <c r="V27" s="268" t="s">
        <v>23</v>
      </c>
      <c r="W27" s="258">
        <v>251</v>
      </c>
      <c r="X27" s="268" t="s">
        <v>23</v>
      </c>
      <c r="Y27" s="258">
        <v>359</v>
      </c>
      <c r="Z27" s="268" t="s">
        <v>23</v>
      </c>
      <c r="AA27" s="258">
        <v>400</v>
      </c>
      <c r="AB27" s="110" t="s">
        <v>23</v>
      </c>
      <c r="AC27" s="111">
        <f t="shared" si="0"/>
        <v>2814</v>
      </c>
    </row>
    <row r="28" spans="1:29" ht="10.5" customHeight="1" x14ac:dyDescent="0.2">
      <c r="A28" s="255"/>
      <c r="B28" s="304"/>
      <c r="C28" s="268" t="s">
        <v>15</v>
      </c>
      <c r="D28" s="268" t="s">
        <v>23</v>
      </c>
      <c r="E28" s="258">
        <v>722</v>
      </c>
      <c r="F28" s="268" t="s">
        <v>23</v>
      </c>
      <c r="G28" s="258">
        <v>1819</v>
      </c>
      <c r="H28" s="268" t="s">
        <v>23</v>
      </c>
      <c r="I28" s="258">
        <v>534</v>
      </c>
      <c r="J28" s="268" t="s">
        <v>23</v>
      </c>
      <c r="K28" s="258">
        <v>1401</v>
      </c>
      <c r="L28" s="268" t="s">
        <v>23</v>
      </c>
      <c r="M28" s="258">
        <v>1010</v>
      </c>
      <c r="N28" s="268" t="s">
        <v>23</v>
      </c>
      <c r="O28" s="258">
        <v>240</v>
      </c>
      <c r="P28" s="268" t="s">
        <v>23</v>
      </c>
      <c r="Q28" s="258">
        <v>162</v>
      </c>
      <c r="R28" s="268" t="s">
        <v>23</v>
      </c>
      <c r="S28" s="258">
        <v>726</v>
      </c>
      <c r="T28" s="268" t="s">
        <v>23</v>
      </c>
      <c r="U28" s="258">
        <v>236</v>
      </c>
      <c r="V28" s="268" t="s">
        <v>23</v>
      </c>
      <c r="W28" s="258">
        <v>251</v>
      </c>
      <c r="X28" s="268" t="s">
        <v>23</v>
      </c>
      <c r="Y28" s="258">
        <v>999</v>
      </c>
      <c r="Z28" s="268" t="s">
        <v>23</v>
      </c>
      <c r="AA28" s="258">
        <v>1047</v>
      </c>
      <c r="AB28" s="110" t="s">
        <v>23</v>
      </c>
      <c r="AC28" s="111">
        <f t="shared" si="0"/>
        <v>9147</v>
      </c>
    </row>
    <row r="29" spans="1:29" ht="12" customHeight="1" x14ac:dyDescent="0.2">
      <c r="A29" s="255"/>
      <c r="B29" s="304"/>
      <c r="C29" s="268" t="s">
        <v>16</v>
      </c>
      <c r="D29" s="268" t="s">
        <v>23</v>
      </c>
      <c r="E29" s="258">
        <v>4362</v>
      </c>
      <c r="F29" s="268" t="s">
        <v>23</v>
      </c>
      <c r="G29" s="258">
        <v>0</v>
      </c>
      <c r="H29" s="268" t="s">
        <v>23</v>
      </c>
      <c r="I29" s="258">
        <v>200</v>
      </c>
      <c r="J29" s="268" t="s">
        <v>23</v>
      </c>
      <c r="K29" s="258">
        <v>2949</v>
      </c>
      <c r="L29" s="268" t="s">
        <v>23</v>
      </c>
      <c r="M29" s="258">
        <v>50</v>
      </c>
      <c r="N29" s="268" t="s">
        <v>23</v>
      </c>
      <c r="O29" s="258">
        <v>0</v>
      </c>
      <c r="P29" s="268" t="s">
        <v>23</v>
      </c>
      <c r="Q29" s="258">
        <v>0</v>
      </c>
      <c r="R29" s="268" t="s">
        <v>23</v>
      </c>
      <c r="S29" s="258">
        <v>0</v>
      </c>
      <c r="T29" s="268" t="s">
        <v>23</v>
      </c>
      <c r="U29" s="258">
        <v>0</v>
      </c>
      <c r="V29" s="268" t="s">
        <v>23</v>
      </c>
      <c r="W29" s="258">
        <v>275</v>
      </c>
      <c r="X29" s="268" t="s">
        <v>23</v>
      </c>
      <c r="Y29" s="258">
        <v>0</v>
      </c>
      <c r="Z29" s="268" t="s">
        <v>23</v>
      </c>
      <c r="AA29" s="258">
        <v>132</v>
      </c>
      <c r="AB29" s="110" t="s">
        <v>23</v>
      </c>
      <c r="AC29" s="111">
        <f t="shared" si="0"/>
        <v>7968</v>
      </c>
    </row>
    <row r="30" spans="1:29" ht="11.25" customHeight="1" x14ac:dyDescent="0.2">
      <c r="A30" s="255"/>
      <c r="B30" s="304"/>
      <c r="C30" s="268" t="s">
        <v>17</v>
      </c>
      <c r="D30" s="268" t="s">
        <v>23</v>
      </c>
      <c r="E30" s="258">
        <v>5084</v>
      </c>
      <c r="F30" s="268" t="s">
        <v>23</v>
      </c>
      <c r="G30" s="258">
        <v>1819</v>
      </c>
      <c r="H30" s="268" t="s">
        <v>23</v>
      </c>
      <c r="I30" s="258">
        <v>734</v>
      </c>
      <c r="J30" s="268" t="s">
        <v>23</v>
      </c>
      <c r="K30" s="258">
        <v>4350</v>
      </c>
      <c r="L30" s="268" t="s">
        <v>23</v>
      </c>
      <c r="M30" s="258">
        <v>1060</v>
      </c>
      <c r="N30" s="268" t="s">
        <v>23</v>
      </c>
      <c r="O30" s="258">
        <v>240</v>
      </c>
      <c r="P30" s="268" t="s">
        <v>23</v>
      </c>
      <c r="Q30" s="258">
        <v>162</v>
      </c>
      <c r="R30" s="268" t="s">
        <v>23</v>
      </c>
      <c r="S30" s="258">
        <v>726</v>
      </c>
      <c r="T30" s="268" t="s">
        <v>23</v>
      </c>
      <c r="U30" s="258">
        <v>236</v>
      </c>
      <c r="V30" s="268" t="s">
        <v>23</v>
      </c>
      <c r="W30" s="258">
        <v>526</v>
      </c>
      <c r="X30" s="268" t="s">
        <v>23</v>
      </c>
      <c r="Y30" s="258">
        <v>999</v>
      </c>
      <c r="Z30" s="268" t="s">
        <v>23</v>
      </c>
      <c r="AA30" s="258">
        <v>1178</v>
      </c>
      <c r="AB30" s="110" t="s">
        <v>23</v>
      </c>
      <c r="AC30" s="111">
        <f t="shared" si="0"/>
        <v>17114</v>
      </c>
    </row>
    <row r="31" spans="1:29" ht="12" customHeight="1" x14ac:dyDescent="0.2">
      <c r="A31" s="390"/>
      <c r="B31" s="302" t="s">
        <v>92</v>
      </c>
      <c r="C31" s="58" t="s">
        <v>18</v>
      </c>
      <c r="D31" s="58">
        <f>D3+D10+D17+D24</f>
        <v>121</v>
      </c>
      <c r="E31" s="59">
        <f>E3+E10+E17+E24</f>
        <v>30531</v>
      </c>
      <c r="F31" s="58">
        <f>F3+F10+F17+F24</f>
        <v>93</v>
      </c>
      <c r="G31" s="59">
        <f>G3+G10+G17+G24</f>
        <v>23680</v>
      </c>
      <c r="H31" s="58">
        <f t="shared" ref="H31:AA37" si="1">H3+H10+H17+H24</f>
        <v>107</v>
      </c>
      <c r="I31" s="59">
        <f t="shared" si="1"/>
        <v>27294</v>
      </c>
      <c r="J31" s="58">
        <f t="shared" si="1"/>
        <v>90</v>
      </c>
      <c r="K31" s="59">
        <f t="shared" si="1"/>
        <v>25249</v>
      </c>
      <c r="L31" s="58">
        <f t="shared" si="1"/>
        <v>72</v>
      </c>
      <c r="M31" s="59">
        <f t="shared" si="1"/>
        <v>19158</v>
      </c>
      <c r="N31" s="58">
        <f t="shared" si="1"/>
        <v>70</v>
      </c>
      <c r="O31" s="59">
        <f t="shared" si="1"/>
        <v>20623</v>
      </c>
      <c r="P31" s="58">
        <f t="shared" si="1"/>
        <v>98</v>
      </c>
      <c r="Q31" s="59">
        <f t="shared" si="1"/>
        <v>25354</v>
      </c>
      <c r="R31" s="58">
        <f t="shared" si="1"/>
        <v>85</v>
      </c>
      <c r="S31" s="59">
        <f t="shared" si="1"/>
        <v>21206</v>
      </c>
      <c r="T31" s="58">
        <f t="shared" si="1"/>
        <v>76</v>
      </c>
      <c r="U31" s="59">
        <f t="shared" si="1"/>
        <v>18591</v>
      </c>
      <c r="V31" s="58">
        <f t="shared" si="1"/>
        <v>86</v>
      </c>
      <c r="W31" s="59">
        <f t="shared" si="1"/>
        <v>23209</v>
      </c>
      <c r="X31" s="58">
        <f t="shared" si="1"/>
        <v>74</v>
      </c>
      <c r="Y31" s="59">
        <f t="shared" si="1"/>
        <v>19329</v>
      </c>
      <c r="Z31" s="58">
        <f t="shared" si="1"/>
        <v>118</v>
      </c>
      <c r="AA31" s="59">
        <f t="shared" si="1"/>
        <v>31013</v>
      </c>
      <c r="AB31" s="58">
        <f>SUMIF($D$2:$AA$2, "No. of Dwelling Units Approved", D31:AA31)</f>
        <v>1090</v>
      </c>
      <c r="AC31" s="59">
        <f t="shared" si="0"/>
        <v>285237</v>
      </c>
    </row>
    <row r="32" spans="1:29" x14ac:dyDescent="0.2">
      <c r="A32" s="390"/>
      <c r="B32" s="302"/>
      <c r="C32" s="58" t="s">
        <v>19</v>
      </c>
      <c r="D32" s="58">
        <f>D4+D11+D18+D25</f>
        <v>40</v>
      </c>
      <c r="E32" s="59">
        <f t="shared" ref="E32:G37" si="2">E4+E11+E18+E25</f>
        <v>7825</v>
      </c>
      <c r="F32" s="58">
        <f t="shared" si="2"/>
        <v>61</v>
      </c>
      <c r="G32" s="59">
        <f t="shared" si="2"/>
        <v>11686</v>
      </c>
      <c r="H32" s="58">
        <f t="shared" si="1"/>
        <v>72</v>
      </c>
      <c r="I32" s="59">
        <f t="shared" si="1"/>
        <v>12563</v>
      </c>
      <c r="J32" s="58">
        <f t="shared" si="1"/>
        <v>86</v>
      </c>
      <c r="K32" s="59">
        <f t="shared" si="1"/>
        <v>16743</v>
      </c>
      <c r="L32" s="58">
        <f t="shared" si="1"/>
        <v>36</v>
      </c>
      <c r="M32" s="59">
        <f t="shared" si="1"/>
        <v>6863</v>
      </c>
      <c r="N32" s="58">
        <f t="shared" si="1"/>
        <v>54</v>
      </c>
      <c r="O32" s="59">
        <f t="shared" si="1"/>
        <v>10292</v>
      </c>
      <c r="P32" s="58">
        <f t="shared" si="1"/>
        <v>10</v>
      </c>
      <c r="Q32" s="59">
        <f t="shared" si="1"/>
        <v>1834</v>
      </c>
      <c r="R32" s="58">
        <f t="shared" si="1"/>
        <v>12</v>
      </c>
      <c r="S32" s="59">
        <f t="shared" si="1"/>
        <v>2013</v>
      </c>
      <c r="T32" s="58">
        <f t="shared" si="1"/>
        <v>20</v>
      </c>
      <c r="U32" s="59">
        <f t="shared" si="1"/>
        <v>3420</v>
      </c>
      <c r="V32" s="58">
        <f t="shared" si="1"/>
        <v>26</v>
      </c>
      <c r="W32" s="59">
        <f t="shared" si="1"/>
        <v>4917</v>
      </c>
      <c r="X32" s="58">
        <f t="shared" si="1"/>
        <v>26</v>
      </c>
      <c r="Y32" s="59">
        <f t="shared" si="1"/>
        <v>5030</v>
      </c>
      <c r="Z32" s="58">
        <f t="shared" si="1"/>
        <v>11</v>
      </c>
      <c r="AA32" s="59">
        <f t="shared" si="1"/>
        <v>2187</v>
      </c>
      <c r="AB32" s="58">
        <f>SUMIF($D$2:$AA$2, "No. of Dwelling Units Approved", D32:AA32)</f>
        <v>454</v>
      </c>
      <c r="AC32" s="59">
        <f t="shared" si="0"/>
        <v>85373</v>
      </c>
    </row>
    <row r="33" spans="1:29" x14ac:dyDescent="0.2">
      <c r="A33" s="390"/>
      <c r="B33" s="58"/>
      <c r="C33" s="58" t="s">
        <v>20</v>
      </c>
      <c r="D33" s="58">
        <f>D5+D12+D19+D26</f>
        <v>161</v>
      </c>
      <c r="E33" s="59">
        <f t="shared" si="2"/>
        <v>38356</v>
      </c>
      <c r="F33" s="58">
        <f t="shared" si="2"/>
        <v>154</v>
      </c>
      <c r="G33" s="59">
        <f t="shared" si="2"/>
        <v>35366</v>
      </c>
      <c r="H33" s="58">
        <f t="shared" si="1"/>
        <v>179</v>
      </c>
      <c r="I33" s="59">
        <f t="shared" si="1"/>
        <v>39857</v>
      </c>
      <c r="J33" s="58">
        <f t="shared" si="1"/>
        <v>176</v>
      </c>
      <c r="K33" s="59">
        <f t="shared" si="1"/>
        <v>41992</v>
      </c>
      <c r="L33" s="58">
        <f t="shared" si="1"/>
        <v>108</v>
      </c>
      <c r="M33" s="59">
        <f t="shared" si="1"/>
        <v>26020</v>
      </c>
      <c r="N33" s="58">
        <f t="shared" si="1"/>
        <v>124</v>
      </c>
      <c r="O33" s="59">
        <f t="shared" si="1"/>
        <v>30915</v>
      </c>
      <c r="P33" s="58">
        <f t="shared" si="1"/>
        <v>108</v>
      </c>
      <c r="Q33" s="59">
        <f t="shared" si="1"/>
        <v>27188</v>
      </c>
      <c r="R33" s="58">
        <f t="shared" si="1"/>
        <v>97</v>
      </c>
      <c r="S33" s="59">
        <f t="shared" si="1"/>
        <v>23219</v>
      </c>
      <c r="T33" s="58">
        <f t="shared" si="1"/>
        <v>96</v>
      </c>
      <c r="U33" s="59">
        <f t="shared" si="1"/>
        <v>22010</v>
      </c>
      <c r="V33" s="58">
        <f t="shared" si="1"/>
        <v>112</v>
      </c>
      <c r="W33" s="59">
        <f t="shared" si="1"/>
        <v>28126</v>
      </c>
      <c r="X33" s="58">
        <f t="shared" si="1"/>
        <v>100</v>
      </c>
      <c r="Y33" s="59">
        <f t="shared" si="1"/>
        <v>24359</v>
      </c>
      <c r="Z33" s="58">
        <f t="shared" si="1"/>
        <v>129</v>
      </c>
      <c r="AA33" s="59">
        <f t="shared" si="1"/>
        <v>33200</v>
      </c>
      <c r="AB33" s="58">
        <f>SUMIF($D$2:$AA$2, "No. of Dwelling Units Approved", D33:AA33)</f>
        <v>1544</v>
      </c>
      <c r="AC33" s="59">
        <f t="shared" si="0"/>
        <v>370608</v>
      </c>
    </row>
    <row r="34" spans="1:29" x14ac:dyDescent="0.2">
      <c r="A34" s="390"/>
      <c r="B34" s="58"/>
      <c r="C34" s="58" t="s">
        <v>14</v>
      </c>
      <c r="D34" s="58" t="s">
        <v>23</v>
      </c>
      <c r="E34" s="59">
        <f t="shared" si="2"/>
        <v>4638</v>
      </c>
      <c r="F34" s="58" t="s">
        <v>23</v>
      </c>
      <c r="G34" s="59">
        <f t="shared" si="2"/>
        <v>4425</v>
      </c>
      <c r="H34" s="58" t="s">
        <v>23</v>
      </c>
      <c r="I34" s="59">
        <f t="shared" si="1"/>
        <v>3425</v>
      </c>
      <c r="J34" s="58" t="s">
        <v>23</v>
      </c>
      <c r="K34" s="59">
        <f t="shared" si="1"/>
        <v>5418</v>
      </c>
      <c r="L34" s="58" t="s">
        <v>23</v>
      </c>
      <c r="M34" s="59">
        <f t="shared" si="1"/>
        <v>5011</v>
      </c>
      <c r="N34" s="58" t="s">
        <v>23</v>
      </c>
      <c r="O34" s="59">
        <f t="shared" si="1"/>
        <v>5495</v>
      </c>
      <c r="P34" s="58" t="s">
        <v>23</v>
      </c>
      <c r="Q34" s="59">
        <f t="shared" si="1"/>
        <v>2986</v>
      </c>
      <c r="R34" s="58" t="s">
        <v>23</v>
      </c>
      <c r="S34" s="59">
        <f t="shared" si="1"/>
        <v>5124</v>
      </c>
      <c r="T34" s="58" t="s">
        <v>23</v>
      </c>
      <c r="U34" s="59">
        <f t="shared" si="1"/>
        <v>3094</v>
      </c>
      <c r="V34" s="58" t="s">
        <v>23</v>
      </c>
      <c r="W34" s="59">
        <f t="shared" si="1"/>
        <v>4878</v>
      </c>
      <c r="X34" s="58" t="s">
        <v>23</v>
      </c>
      <c r="Y34" s="59">
        <f t="shared" si="1"/>
        <v>4088</v>
      </c>
      <c r="Z34" s="58" t="s">
        <v>23</v>
      </c>
      <c r="AA34" s="59">
        <f t="shared" si="1"/>
        <v>5944</v>
      </c>
      <c r="AB34" s="58" t="s">
        <v>23</v>
      </c>
      <c r="AC34" s="59">
        <f t="shared" si="0"/>
        <v>54526</v>
      </c>
    </row>
    <row r="35" spans="1:29" x14ac:dyDescent="0.2">
      <c r="A35" s="390"/>
      <c r="B35" s="58"/>
      <c r="C35" s="58" t="s">
        <v>15</v>
      </c>
      <c r="D35" s="58" t="s">
        <v>23</v>
      </c>
      <c r="E35" s="59">
        <f t="shared" si="2"/>
        <v>42994</v>
      </c>
      <c r="F35" s="58" t="s">
        <v>23</v>
      </c>
      <c r="G35" s="59">
        <f t="shared" si="2"/>
        <v>39791</v>
      </c>
      <c r="H35" s="58" t="s">
        <v>23</v>
      </c>
      <c r="I35" s="59">
        <f t="shared" si="1"/>
        <v>43281</v>
      </c>
      <c r="J35" s="58" t="s">
        <v>23</v>
      </c>
      <c r="K35" s="59">
        <f t="shared" si="1"/>
        <v>47410</v>
      </c>
      <c r="L35" s="58" t="s">
        <v>23</v>
      </c>
      <c r="M35" s="59">
        <f t="shared" si="1"/>
        <v>31032</v>
      </c>
      <c r="N35" s="58" t="s">
        <v>23</v>
      </c>
      <c r="O35" s="59">
        <f t="shared" si="1"/>
        <v>36411</v>
      </c>
      <c r="P35" s="58" t="s">
        <v>23</v>
      </c>
      <c r="Q35" s="59">
        <f t="shared" si="1"/>
        <v>30174</v>
      </c>
      <c r="R35" s="58" t="s">
        <v>23</v>
      </c>
      <c r="S35" s="59">
        <f t="shared" si="1"/>
        <v>28343</v>
      </c>
      <c r="T35" s="58" t="s">
        <v>23</v>
      </c>
      <c r="U35" s="59">
        <f t="shared" si="1"/>
        <v>25104</v>
      </c>
      <c r="V35" s="58" t="s">
        <v>23</v>
      </c>
      <c r="W35" s="59">
        <f t="shared" si="1"/>
        <v>33004</v>
      </c>
      <c r="X35" s="58" t="s">
        <v>23</v>
      </c>
      <c r="Y35" s="59">
        <f t="shared" si="1"/>
        <v>28448</v>
      </c>
      <c r="Z35" s="58" t="s">
        <v>23</v>
      </c>
      <c r="AA35" s="59">
        <f t="shared" si="1"/>
        <v>39146</v>
      </c>
      <c r="AB35" s="58" t="s">
        <v>23</v>
      </c>
      <c r="AC35" s="59">
        <f t="shared" si="0"/>
        <v>425138</v>
      </c>
    </row>
    <row r="36" spans="1:29" x14ac:dyDescent="0.2">
      <c r="A36" s="390"/>
      <c r="B36" s="58"/>
      <c r="C36" s="58" t="s">
        <v>16</v>
      </c>
      <c r="D36" s="58" t="s">
        <v>23</v>
      </c>
      <c r="E36" s="59">
        <f t="shared" si="2"/>
        <v>31960</v>
      </c>
      <c r="F36" s="58" t="s">
        <v>23</v>
      </c>
      <c r="G36" s="59">
        <f t="shared" si="2"/>
        <v>26431</v>
      </c>
      <c r="H36" s="58" t="s">
        <v>23</v>
      </c>
      <c r="I36" s="59">
        <f t="shared" si="1"/>
        <v>7138</v>
      </c>
      <c r="J36" s="58" t="s">
        <v>23</v>
      </c>
      <c r="K36" s="59">
        <f t="shared" si="1"/>
        <v>38362</v>
      </c>
      <c r="L36" s="58" t="s">
        <v>23</v>
      </c>
      <c r="M36" s="59">
        <f t="shared" si="1"/>
        <v>20772</v>
      </c>
      <c r="N36" s="58" t="s">
        <v>23</v>
      </c>
      <c r="O36" s="59">
        <f t="shared" si="1"/>
        <v>10720</v>
      </c>
      <c r="P36" s="58" t="s">
        <v>23</v>
      </c>
      <c r="Q36" s="59">
        <f t="shared" si="1"/>
        <v>5420</v>
      </c>
      <c r="R36" s="58" t="s">
        <v>23</v>
      </c>
      <c r="S36" s="59">
        <f t="shared" si="1"/>
        <v>9194</v>
      </c>
      <c r="T36" s="58" t="s">
        <v>23</v>
      </c>
      <c r="U36" s="59">
        <f t="shared" si="1"/>
        <v>31273</v>
      </c>
      <c r="V36" s="58" t="s">
        <v>23</v>
      </c>
      <c r="W36" s="59">
        <f t="shared" si="1"/>
        <v>14766</v>
      </c>
      <c r="X36" s="58" t="s">
        <v>23</v>
      </c>
      <c r="Y36" s="59">
        <f t="shared" si="1"/>
        <v>17260</v>
      </c>
      <c r="Z36" s="58" t="s">
        <v>23</v>
      </c>
      <c r="AA36" s="59">
        <f t="shared" si="1"/>
        <v>99145</v>
      </c>
      <c r="AB36" s="58" t="s">
        <v>23</v>
      </c>
      <c r="AC36" s="59">
        <f t="shared" si="0"/>
        <v>312441</v>
      </c>
    </row>
    <row r="37" spans="1:29" x14ac:dyDescent="0.2">
      <c r="A37" s="390"/>
      <c r="B37" s="58"/>
      <c r="C37" s="58" t="s">
        <v>17</v>
      </c>
      <c r="D37" s="58" t="s">
        <v>23</v>
      </c>
      <c r="E37" s="59">
        <f t="shared" si="2"/>
        <v>74954</v>
      </c>
      <c r="F37" s="58" t="s">
        <v>23</v>
      </c>
      <c r="G37" s="59">
        <f t="shared" si="2"/>
        <v>66223</v>
      </c>
      <c r="H37" s="58" t="s">
        <v>23</v>
      </c>
      <c r="I37" s="59">
        <f t="shared" si="1"/>
        <v>50419</v>
      </c>
      <c r="J37" s="58" t="s">
        <v>23</v>
      </c>
      <c r="K37" s="59">
        <f t="shared" si="1"/>
        <v>85771</v>
      </c>
      <c r="L37" s="58" t="s">
        <v>23</v>
      </c>
      <c r="M37" s="59">
        <f t="shared" si="1"/>
        <v>51803</v>
      </c>
      <c r="N37" s="58" t="s">
        <v>23</v>
      </c>
      <c r="O37" s="59">
        <f t="shared" si="1"/>
        <v>47131</v>
      </c>
      <c r="P37" s="58" t="s">
        <v>23</v>
      </c>
      <c r="Q37" s="59">
        <f t="shared" si="1"/>
        <v>35593</v>
      </c>
      <c r="R37" s="58" t="s">
        <v>23</v>
      </c>
      <c r="S37" s="59">
        <f t="shared" si="1"/>
        <v>37537</v>
      </c>
      <c r="T37" s="58" t="s">
        <v>23</v>
      </c>
      <c r="U37" s="59">
        <f t="shared" si="1"/>
        <v>56377</v>
      </c>
      <c r="V37" s="58" t="s">
        <v>23</v>
      </c>
      <c r="W37" s="59">
        <f t="shared" si="1"/>
        <v>47769</v>
      </c>
      <c r="X37" s="58" t="s">
        <v>23</v>
      </c>
      <c r="Y37" s="59">
        <f t="shared" si="1"/>
        <v>45708</v>
      </c>
      <c r="Z37" s="58" t="s">
        <v>23</v>
      </c>
      <c r="AA37" s="59">
        <f t="shared" si="1"/>
        <v>138290</v>
      </c>
      <c r="AB37" s="58" t="s">
        <v>23</v>
      </c>
      <c r="AC37" s="59">
        <f t="shared" si="0"/>
        <v>737575</v>
      </c>
    </row>
    <row r="38" spans="1:29" x14ac:dyDescent="0.2">
      <c r="A38" s="309">
        <v>315021405</v>
      </c>
      <c r="B38" s="305" t="s">
        <v>90</v>
      </c>
      <c r="C38" s="268" t="s">
        <v>18</v>
      </c>
      <c r="D38" s="268">
        <v>0</v>
      </c>
      <c r="E38" s="258">
        <v>0</v>
      </c>
      <c r="F38" s="268">
        <v>0</v>
      </c>
      <c r="G38" s="258">
        <v>0</v>
      </c>
      <c r="H38" s="268">
        <v>0</v>
      </c>
      <c r="I38" s="258">
        <v>0</v>
      </c>
      <c r="J38" s="268">
        <v>0</v>
      </c>
      <c r="K38" s="258">
        <v>0</v>
      </c>
      <c r="L38" s="268">
        <v>0</v>
      </c>
      <c r="M38" s="258">
        <v>0</v>
      </c>
      <c r="N38" s="268">
        <v>0</v>
      </c>
      <c r="O38" s="258">
        <v>0</v>
      </c>
      <c r="P38" s="268">
        <v>0</v>
      </c>
      <c r="Q38" s="258">
        <v>0</v>
      </c>
      <c r="R38" s="268">
        <v>0</v>
      </c>
      <c r="S38" s="258">
        <v>0</v>
      </c>
      <c r="T38" s="268">
        <v>0</v>
      </c>
      <c r="U38" s="258">
        <v>0</v>
      </c>
      <c r="V38" s="268">
        <v>0</v>
      </c>
      <c r="W38" s="258">
        <v>0</v>
      </c>
      <c r="X38" s="268">
        <v>0</v>
      </c>
      <c r="Y38" s="258">
        <v>0</v>
      </c>
      <c r="Z38" s="268">
        <v>0</v>
      </c>
      <c r="AA38" s="258">
        <v>0</v>
      </c>
      <c r="AB38" s="110">
        <f>SUMIF($D$2:$AA$2, "No. of Dwelling Units Approved", D38:AA38)</f>
        <v>0</v>
      </c>
      <c r="AC38" s="111">
        <f t="shared" ref="AC38:AC44" si="3">SUMIF($D$2:$AA$2, "Value of Approvals ($000)", D38:AA38)</f>
        <v>0</v>
      </c>
    </row>
    <row r="39" spans="1:29" x14ac:dyDescent="0.2">
      <c r="A39" s="310"/>
      <c r="B39" s="306"/>
      <c r="C39" s="268" t="s">
        <v>19</v>
      </c>
      <c r="D39" s="268">
        <v>2</v>
      </c>
      <c r="E39" s="258">
        <v>418</v>
      </c>
      <c r="F39" s="268">
        <v>4</v>
      </c>
      <c r="G39" s="258">
        <v>930</v>
      </c>
      <c r="H39" s="268">
        <v>0</v>
      </c>
      <c r="I39" s="258">
        <v>0</v>
      </c>
      <c r="J39" s="268">
        <v>0</v>
      </c>
      <c r="K39" s="258">
        <v>0</v>
      </c>
      <c r="L39" s="268">
        <v>3</v>
      </c>
      <c r="M39" s="258">
        <v>400</v>
      </c>
      <c r="N39" s="268">
        <v>0</v>
      </c>
      <c r="O39" s="258">
        <v>0</v>
      </c>
      <c r="P39" s="268">
        <v>0</v>
      </c>
      <c r="Q39" s="258">
        <v>0</v>
      </c>
      <c r="R39" s="268">
        <v>0</v>
      </c>
      <c r="S39" s="258">
        <v>0</v>
      </c>
      <c r="T39" s="268">
        <v>0</v>
      </c>
      <c r="U39" s="258">
        <v>0</v>
      </c>
      <c r="V39" s="268">
        <v>2</v>
      </c>
      <c r="W39" s="258">
        <v>491</v>
      </c>
      <c r="X39" s="268">
        <v>0</v>
      </c>
      <c r="Y39" s="258">
        <v>0</v>
      </c>
      <c r="Z39" s="268">
        <v>0</v>
      </c>
      <c r="AA39" s="258">
        <v>0</v>
      </c>
      <c r="AB39" s="110">
        <f>SUMIF($D$2:$AA$2, "No. of Dwelling Units Approved", D39:AA39)</f>
        <v>11</v>
      </c>
      <c r="AC39" s="111">
        <f t="shared" si="3"/>
        <v>2239</v>
      </c>
    </row>
    <row r="40" spans="1:29" x14ac:dyDescent="0.2">
      <c r="A40" s="310"/>
      <c r="B40" s="110"/>
      <c r="C40" s="268" t="s">
        <v>20</v>
      </c>
      <c r="D40" s="268">
        <v>2</v>
      </c>
      <c r="E40" s="258">
        <v>418</v>
      </c>
      <c r="F40" s="268">
        <v>4</v>
      </c>
      <c r="G40" s="258">
        <v>930</v>
      </c>
      <c r="H40" s="268">
        <v>0</v>
      </c>
      <c r="I40" s="258">
        <v>0</v>
      </c>
      <c r="J40" s="268">
        <v>0</v>
      </c>
      <c r="K40" s="258">
        <v>0</v>
      </c>
      <c r="L40" s="268">
        <v>3</v>
      </c>
      <c r="M40" s="258">
        <v>400</v>
      </c>
      <c r="N40" s="268">
        <v>0</v>
      </c>
      <c r="O40" s="258">
        <v>0</v>
      </c>
      <c r="P40" s="268">
        <v>0</v>
      </c>
      <c r="Q40" s="258">
        <v>0</v>
      </c>
      <c r="R40" s="268">
        <v>0</v>
      </c>
      <c r="S40" s="258">
        <v>0</v>
      </c>
      <c r="T40" s="268">
        <v>0</v>
      </c>
      <c r="U40" s="258">
        <v>0</v>
      </c>
      <c r="V40" s="268">
        <v>2</v>
      </c>
      <c r="W40" s="258">
        <v>491</v>
      </c>
      <c r="X40" s="268">
        <v>0</v>
      </c>
      <c r="Y40" s="258">
        <v>0</v>
      </c>
      <c r="Z40" s="268">
        <v>0</v>
      </c>
      <c r="AA40" s="258">
        <v>0</v>
      </c>
      <c r="AB40" s="110">
        <f>SUMIF($D$2:$AA$2, "No. of Dwelling Units Approved", D40:AA40)</f>
        <v>11</v>
      </c>
      <c r="AC40" s="111">
        <f t="shared" si="3"/>
        <v>2239</v>
      </c>
    </row>
    <row r="41" spans="1:29" x14ac:dyDescent="0.2">
      <c r="A41" s="310"/>
      <c r="B41" s="110"/>
      <c r="C41" s="268" t="s">
        <v>14</v>
      </c>
      <c r="D41" s="268" t="s">
        <v>23</v>
      </c>
      <c r="E41" s="258">
        <v>239</v>
      </c>
      <c r="F41" s="268" t="s">
        <v>23</v>
      </c>
      <c r="G41" s="258">
        <v>98</v>
      </c>
      <c r="H41" s="268" t="s">
        <v>23</v>
      </c>
      <c r="I41" s="258">
        <v>47</v>
      </c>
      <c r="J41" s="268" t="s">
        <v>23</v>
      </c>
      <c r="K41" s="258">
        <v>30</v>
      </c>
      <c r="L41" s="268" t="s">
        <v>23</v>
      </c>
      <c r="M41" s="258">
        <v>154</v>
      </c>
      <c r="N41" s="268" t="s">
        <v>23</v>
      </c>
      <c r="O41" s="258">
        <v>132</v>
      </c>
      <c r="P41" s="268" t="s">
        <v>23</v>
      </c>
      <c r="Q41" s="258">
        <v>54</v>
      </c>
      <c r="R41" s="268" t="s">
        <v>23</v>
      </c>
      <c r="S41" s="258">
        <v>0</v>
      </c>
      <c r="T41" s="268" t="s">
        <v>23</v>
      </c>
      <c r="U41" s="258">
        <v>0</v>
      </c>
      <c r="V41" s="268" t="s">
        <v>23</v>
      </c>
      <c r="W41" s="258">
        <v>10</v>
      </c>
      <c r="X41" s="268" t="s">
        <v>23</v>
      </c>
      <c r="Y41" s="258">
        <v>332</v>
      </c>
      <c r="Z41" s="268" t="s">
        <v>23</v>
      </c>
      <c r="AA41" s="258">
        <v>0</v>
      </c>
      <c r="AB41" s="110" t="s">
        <v>23</v>
      </c>
      <c r="AC41" s="111">
        <f t="shared" si="3"/>
        <v>1096</v>
      </c>
    </row>
    <row r="42" spans="1:29" x14ac:dyDescent="0.2">
      <c r="A42" s="310"/>
      <c r="B42" s="110"/>
      <c r="C42" s="268" t="s">
        <v>15</v>
      </c>
      <c r="D42" s="268" t="s">
        <v>23</v>
      </c>
      <c r="E42" s="258">
        <v>656</v>
      </c>
      <c r="F42" s="268" t="s">
        <v>23</v>
      </c>
      <c r="G42" s="258">
        <v>1028</v>
      </c>
      <c r="H42" s="268" t="s">
        <v>23</v>
      </c>
      <c r="I42" s="258">
        <v>47</v>
      </c>
      <c r="J42" s="268" t="s">
        <v>23</v>
      </c>
      <c r="K42" s="258">
        <v>30</v>
      </c>
      <c r="L42" s="268" t="s">
        <v>23</v>
      </c>
      <c r="M42" s="258">
        <v>554</v>
      </c>
      <c r="N42" s="268" t="s">
        <v>23</v>
      </c>
      <c r="O42" s="258">
        <v>132</v>
      </c>
      <c r="P42" s="268" t="s">
        <v>23</v>
      </c>
      <c r="Q42" s="258">
        <v>54</v>
      </c>
      <c r="R42" s="268" t="s">
        <v>23</v>
      </c>
      <c r="S42" s="258">
        <v>0</v>
      </c>
      <c r="T42" s="268" t="s">
        <v>23</v>
      </c>
      <c r="U42" s="258">
        <v>0</v>
      </c>
      <c r="V42" s="268" t="s">
        <v>23</v>
      </c>
      <c r="W42" s="258">
        <v>501</v>
      </c>
      <c r="X42" s="268" t="s">
        <v>23</v>
      </c>
      <c r="Y42" s="258">
        <v>332</v>
      </c>
      <c r="Z42" s="268" t="s">
        <v>23</v>
      </c>
      <c r="AA42" s="258">
        <v>0</v>
      </c>
      <c r="AB42" s="110" t="s">
        <v>23</v>
      </c>
      <c r="AC42" s="111">
        <f t="shared" si="3"/>
        <v>3334</v>
      </c>
    </row>
    <row r="43" spans="1:29" x14ac:dyDescent="0.2">
      <c r="A43" s="310"/>
      <c r="B43" s="110"/>
      <c r="C43" s="268" t="s">
        <v>16</v>
      </c>
      <c r="D43" s="268" t="s">
        <v>23</v>
      </c>
      <c r="E43" s="258">
        <v>6566</v>
      </c>
      <c r="F43" s="268" t="s">
        <v>23</v>
      </c>
      <c r="G43" s="258">
        <v>2126</v>
      </c>
      <c r="H43" s="268" t="s">
        <v>23</v>
      </c>
      <c r="I43" s="258">
        <v>5926</v>
      </c>
      <c r="J43" s="268" t="s">
        <v>23</v>
      </c>
      <c r="K43" s="258">
        <v>0</v>
      </c>
      <c r="L43" s="268" t="s">
        <v>23</v>
      </c>
      <c r="M43" s="258">
        <v>274</v>
      </c>
      <c r="N43" s="268" t="s">
        <v>23</v>
      </c>
      <c r="O43" s="258">
        <v>1000</v>
      </c>
      <c r="P43" s="268" t="s">
        <v>23</v>
      </c>
      <c r="Q43" s="258">
        <v>0</v>
      </c>
      <c r="R43" s="268" t="s">
        <v>23</v>
      </c>
      <c r="S43" s="258">
        <v>0</v>
      </c>
      <c r="T43" s="268" t="s">
        <v>23</v>
      </c>
      <c r="U43" s="258">
        <v>0</v>
      </c>
      <c r="V43" s="268" t="s">
        <v>23</v>
      </c>
      <c r="W43" s="258">
        <v>0</v>
      </c>
      <c r="X43" s="268" t="s">
        <v>23</v>
      </c>
      <c r="Y43" s="258">
        <v>658</v>
      </c>
      <c r="Z43" s="268" t="s">
        <v>23</v>
      </c>
      <c r="AA43" s="258">
        <v>550</v>
      </c>
      <c r="AB43" s="110" t="s">
        <v>23</v>
      </c>
      <c r="AC43" s="111">
        <f t="shared" si="3"/>
        <v>17100</v>
      </c>
    </row>
    <row r="44" spans="1:29" x14ac:dyDescent="0.2">
      <c r="A44" s="310"/>
      <c r="B44" s="110"/>
      <c r="C44" s="268" t="s">
        <v>17</v>
      </c>
      <c r="D44" s="268" t="s">
        <v>23</v>
      </c>
      <c r="E44" s="258">
        <v>7223</v>
      </c>
      <c r="F44" s="268" t="s">
        <v>23</v>
      </c>
      <c r="G44" s="258">
        <v>3154</v>
      </c>
      <c r="H44" s="268" t="s">
        <v>23</v>
      </c>
      <c r="I44" s="258">
        <v>5973</v>
      </c>
      <c r="J44" s="268" t="s">
        <v>23</v>
      </c>
      <c r="K44" s="258">
        <v>30</v>
      </c>
      <c r="L44" s="268" t="s">
        <v>23</v>
      </c>
      <c r="M44" s="258">
        <v>827</v>
      </c>
      <c r="N44" s="268" t="s">
        <v>23</v>
      </c>
      <c r="O44" s="258">
        <v>1132</v>
      </c>
      <c r="P44" s="268" t="s">
        <v>23</v>
      </c>
      <c r="Q44" s="258">
        <v>54</v>
      </c>
      <c r="R44" s="268" t="s">
        <v>23</v>
      </c>
      <c r="S44" s="258">
        <v>0</v>
      </c>
      <c r="T44" s="268" t="s">
        <v>23</v>
      </c>
      <c r="U44" s="258">
        <v>0</v>
      </c>
      <c r="V44" s="268" t="s">
        <v>23</v>
      </c>
      <c r="W44" s="258">
        <v>501</v>
      </c>
      <c r="X44" s="268" t="s">
        <v>23</v>
      </c>
      <c r="Y44" s="258">
        <v>990</v>
      </c>
      <c r="Z44" s="268" t="s">
        <v>23</v>
      </c>
      <c r="AA44" s="258">
        <v>550</v>
      </c>
      <c r="AB44" s="110" t="s">
        <v>23</v>
      </c>
      <c r="AC44" s="111">
        <f t="shared" si="3"/>
        <v>20434</v>
      </c>
    </row>
    <row r="45" spans="1:29" x14ac:dyDescent="0.2">
      <c r="A45" s="247">
        <v>315021406</v>
      </c>
      <c r="B45" s="52" t="s">
        <v>91</v>
      </c>
      <c r="C45" s="52" t="s">
        <v>18</v>
      </c>
      <c r="D45" s="52">
        <v>0</v>
      </c>
      <c r="E45" s="267">
        <v>0</v>
      </c>
      <c r="F45" s="52">
        <v>0</v>
      </c>
      <c r="G45" s="267">
        <v>0</v>
      </c>
      <c r="H45" s="52">
        <v>0</v>
      </c>
      <c r="I45" s="267">
        <v>0</v>
      </c>
      <c r="J45" s="52">
        <v>5</v>
      </c>
      <c r="K45" s="267">
        <v>1657</v>
      </c>
      <c r="L45" s="52">
        <v>0</v>
      </c>
      <c r="M45" s="267">
        <v>0</v>
      </c>
      <c r="N45" s="52">
        <v>0</v>
      </c>
      <c r="O45" s="267">
        <v>0</v>
      </c>
      <c r="P45" s="52">
        <v>1</v>
      </c>
      <c r="Q45" s="52">
        <v>523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4">
        <f>SUMIF($D$2:$AA$2, "No. of Dwelling Units Approved", D45:AA45)</f>
        <v>6</v>
      </c>
      <c r="AC45" s="270">
        <f t="shared" ref="AC45:AC51" si="4">SUMIF($D$2:$AA$2, "Value of Approvals ($000)", D45:AA45)</f>
        <v>2180</v>
      </c>
    </row>
    <row r="46" spans="1:29" x14ac:dyDescent="0.2">
      <c r="A46" s="311"/>
      <c r="B46" s="271"/>
      <c r="C46" s="52" t="s">
        <v>19</v>
      </c>
      <c r="D46" s="271">
        <v>0</v>
      </c>
      <c r="E46" s="267">
        <v>0</v>
      </c>
      <c r="F46" s="271">
        <v>0</v>
      </c>
      <c r="G46" s="267">
        <v>0</v>
      </c>
      <c r="H46" s="271">
        <v>4</v>
      </c>
      <c r="I46" s="267">
        <v>880</v>
      </c>
      <c r="J46" s="271">
        <v>0</v>
      </c>
      <c r="K46" s="267">
        <v>0</v>
      </c>
      <c r="L46" s="271">
        <v>0</v>
      </c>
      <c r="M46" s="267">
        <v>0</v>
      </c>
      <c r="N46" s="271">
        <v>0</v>
      </c>
      <c r="O46" s="267">
        <v>0</v>
      </c>
      <c r="P46" s="271">
        <v>0</v>
      </c>
      <c r="Q46" s="52">
        <v>0</v>
      </c>
      <c r="R46" s="267">
        <v>0</v>
      </c>
      <c r="S46" s="267">
        <v>0</v>
      </c>
      <c r="T46" s="267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271">
        <v>0</v>
      </c>
      <c r="AA46" s="271">
        <v>0</v>
      </c>
      <c r="AB46" s="272">
        <f>SUMIF($D$2:$AA$2, "No. of Dwelling Units Approved", D46:AA46)</f>
        <v>4</v>
      </c>
      <c r="AC46" s="270">
        <f t="shared" si="4"/>
        <v>880</v>
      </c>
    </row>
    <row r="47" spans="1:29" x14ac:dyDescent="0.2">
      <c r="A47" s="247"/>
      <c r="B47" s="307"/>
      <c r="C47" s="52" t="s">
        <v>20</v>
      </c>
      <c r="D47" s="52">
        <v>0</v>
      </c>
      <c r="E47" s="53">
        <v>0</v>
      </c>
      <c r="F47" s="52">
        <v>0</v>
      </c>
      <c r="G47" s="53">
        <v>0</v>
      </c>
      <c r="H47" s="52">
        <v>4</v>
      </c>
      <c r="I47" s="53">
        <v>880</v>
      </c>
      <c r="J47" s="52">
        <v>5</v>
      </c>
      <c r="K47" s="53">
        <v>1657</v>
      </c>
      <c r="L47" s="52">
        <v>0</v>
      </c>
      <c r="M47" s="53">
        <v>0</v>
      </c>
      <c r="N47" s="52">
        <v>0</v>
      </c>
      <c r="O47" s="53">
        <v>0</v>
      </c>
      <c r="P47" s="52">
        <v>1</v>
      </c>
      <c r="Q47" s="52">
        <v>523</v>
      </c>
      <c r="R47" s="52">
        <v>0</v>
      </c>
      <c r="S47" s="53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3">
        <v>0</v>
      </c>
      <c r="AB47" s="54">
        <f>SUMIF($D$2:$AA$2, "No. of Dwelling Units Approved", D47:AA47)</f>
        <v>10</v>
      </c>
      <c r="AC47" s="55">
        <f t="shared" si="4"/>
        <v>3060</v>
      </c>
    </row>
    <row r="48" spans="1:29" ht="15" x14ac:dyDescent="0.2">
      <c r="A48" s="247"/>
      <c r="B48" s="308"/>
      <c r="C48" s="52" t="s">
        <v>14</v>
      </c>
      <c r="D48" s="52" t="s">
        <v>23</v>
      </c>
      <c r="E48" s="267">
        <v>0</v>
      </c>
      <c r="F48" s="52" t="s">
        <v>23</v>
      </c>
      <c r="G48" s="267">
        <v>20</v>
      </c>
      <c r="H48" s="52" t="s">
        <v>23</v>
      </c>
      <c r="I48" s="267">
        <v>157</v>
      </c>
      <c r="J48" s="52" t="s">
        <v>23</v>
      </c>
      <c r="K48" s="267">
        <v>50</v>
      </c>
      <c r="L48" s="52" t="s">
        <v>23</v>
      </c>
      <c r="M48" s="267">
        <v>0</v>
      </c>
      <c r="N48" s="52" t="s">
        <v>23</v>
      </c>
      <c r="O48" s="53">
        <v>0</v>
      </c>
      <c r="P48" s="52" t="s">
        <v>23</v>
      </c>
      <c r="Q48" s="52">
        <v>0</v>
      </c>
      <c r="R48" s="52" t="s">
        <v>23</v>
      </c>
      <c r="S48" s="53">
        <v>0</v>
      </c>
      <c r="T48" s="52" t="s">
        <v>23</v>
      </c>
      <c r="U48" s="52">
        <v>147</v>
      </c>
      <c r="V48" s="52" t="s">
        <v>23</v>
      </c>
      <c r="W48" s="53">
        <v>0</v>
      </c>
      <c r="X48" s="52" t="s">
        <v>23</v>
      </c>
      <c r="Y48" s="53">
        <v>0</v>
      </c>
      <c r="Z48" s="52" t="s">
        <v>23</v>
      </c>
      <c r="AA48" s="53">
        <v>172</v>
      </c>
      <c r="AB48" s="54" t="s">
        <v>23</v>
      </c>
      <c r="AC48" s="270">
        <f t="shared" si="4"/>
        <v>546</v>
      </c>
    </row>
    <row r="49" spans="1:29" ht="15" x14ac:dyDescent="0.2">
      <c r="A49" s="247"/>
      <c r="B49" s="308"/>
      <c r="C49" s="52" t="s">
        <v>15</v>
      </c>
      <c r="D49" s="52" t="s">
        <v>23</v>
      </c>
      <c r="E49" s="267">
        <v>0</v>
      </c>
      <c r="F49" s="52" t="s">
        <v>23</v>
      </c>
      <c r="G49" s="267">
        <v>20</v>
      </c>
      <c r="H49" s="52" t="s">
        <v>23</v>
      </c>
      <c r="I49" s="267">
        <v>1037</v>
      </c>
      <c r="J49" s="52" t="s">
        <v>23</v>
      </c>
      <c r="K49" s="267">
        <v>1707</v>
      </c>
      <c r="L49" s="52" t="s">
        <v>23</v>
      </c>
      <c r="M49" s="267">
        <v>0</v>
      </c>
      <c r="N49" s="52" t="s">
        <v>23</v>
      </c>
      <c r="O49" s="53">
        <v>0</v>
      </c>
      <c r="P49" s="52" t="s">
        <v>23</v>
      </c>
      <c r="Q49" s="52">
        <v>523</v>
      </c>
      <c r="R49" s="52" t="s">
        <v>23</v>
      </c>
      <c r="S49" s="53">
        <v>0</v>
      </c>
      <c r="T49" s="52" t="s">
        <v>23</v>
      </c>
      <c r="U49" s="52">
        <v>147</v>
      </c>
      <c r="V49" s="52" t="s">
        <v>23</v>
      </c>
      <c r="W49" s="53">
        <v>0</v>
      </c>
      <c r="X49" s="52" t="s">
        <v>23</v>
      </c>
      <c r="Y49" s="53">
        <v>0</v>
      </c>
      <c r="Z49" s="52" t="s">
        <v>23</v>
      </c>
      <c r="AA49" s="53">
        <v>172</v>
      </c>
      <c r="AB49" s="54" t="s">
        <v>23</v>
      </c>
      <c r="AC49" s="270">
        <f t="shared" si="4"/>
        <v>3606</v>
      </c>
    </row>
    <row r="50" spans="1:29" ht="15" x14ac:dyDescent="0.2">
      <c r="A50" s="247"/>
      <c r="B50" s="308"/>
      <c r="C50" s="52" t="s">
        <v>16</v>
      </c>
      <c r="D50" s="52" t="s">
        <v>23</v>
      </c>
      <c r="E50" s="53">
        <v>0</v>
      </c>
      <c r="F50" s="52" t="s">
        <v>23</v>
      </c>
      <c r="G50" s="53">
        <v>195</v>
      </c>
      <c r="H50" s="52" t="s">
        <v>23</v>
      </c>
      <c r="I50" s="53">
        <v>328</v>
      </c>
      <c r="J50" s="52" t="s">
        <v>23</v>
      </c>
      <c r="K50" s="53">
        <v>0</v>
      </c>
      <c r="L50" s="52" t="s">
        <v>23</v>
      </c>
      <c r="M50" s="53">
        <v>0</v>
      </c>
      <c r="N50" s="52" t="s">
        <v>23</v>
      </c>
      <c r="O50" s="53">
        <v>0</v>
      </c>
      <c r="P50" s="52" t="s">
        <v>23</v>
      </c>
      <c r="Q50" s="52">
        <v>0</v>
      </c>
      <c r="R50" s="52" t="s">
        <v>23</v>
      </c>
      <c r="S50" s="53">
        <v>0</v>
      </c>
      <c r="T50" s="52" t="s">
        <v>23</v>
      </c>
      <c r="U50" s="52">
        <v>116</v>
      </c>
      <c r="V50" s="52" t="s">
        <v>23</v>
      </c>
      <c r="W50" s="53">
        <v>0</v>
      </c>
      <c r="X50" s="52" t="s">
        <v>23</v>
      </c>
      <c r="Y50" s="53">
        <v>0</v>
      </c>
      <c r="Z50" s="52" t="s">
        <v>23</v>
      </c>
      <c r="AA50" s="53">
        <v>2691</v>
      </c>
      <c r="AB50" s="54" t="s">
        <v>23</v>
      </c>
      <c r="AC50" s="55">
        <f t="shared" si="4"/>
        <v>3330</v>
      </c>
    </row>
    <row r="51" spans="1:29" ht="15" x14ac:dyDescent="0.2">
      <c r="A51" s="247"/>
      <c r="B51" s="308"/>
      <c r="C51" s="52" t="s">
        <v>17</v>
      </c>
      <c r="D51" s="52" t="s">
        <v>23</v>
      </c>
      <c r="E51" s="267">
        <v>0</v>
      </c>
      <c r="F51" s="52" t="s">
        <v>23</v>
      </c>
      <c r="G51" s="267">
        <v>215</v>
      </c>
      <c r="H51" s="52" t="s">
        <v>23</v>
      </c>
      <c r="I51" s="267">
        <v>1365</v>
      </c>
      <c r="J51" s="52" t="s">
        <v>23</v>
      </c>
      <c r="K51" s="267">
        <v>1707</v>
      </c>
      <c r="L51" s="52" t="s">
        <v>23</v>
      </c>
      <c r="M51" s="267">
        <v>0</v>
      </c>
      <c r="N51" s="52" t="s">
        <v>23</v>
      </c>
      <c r="O51" s="53">
        <v>0</v>
      </c>
      <c r="P51" s="52" t="s">
        <v>23</v>
      </c>
      <c r="Q51" s="52">
        <v>523</v>
      </c>
      <c r="R51" s="52" t="s">
        <v>23</v>
      </c>
      <c r="S51" s="53">
        <v>0</v>
      </c>
      <c r="T51" s="52" t="s">
        <v>23</v>
      </c>
      <c r="U51" s="52">
        <v>263</v>
      </c>
      <c r="V51" s="52" t="s">
        <v>23</v>
      </c>
      <c r="W51" s="53">
        <v>0</v>
      </c>
      <c r="X51" s="52" t="s">
        <v>23</v>
      </c>
      <c r="Y51" s="53">
        <v>0</v>
      </c>
      <c r="Z51" s="52" t="s">
        <v>23</v>
      </c>
      <c r="AA51" s="53">
        <v>2863</v>
      </c>
      <c r="AB51" s="54" t="s">
        <v>23</v>
      </c>
      <c r="AC51" s="270">
        <f t="shared" si="4"/>
        <v>6936</v>
      </c>
    </row>
    <row r="52" spans="1:29" x14ac:dyDescent="0.2">
      <c r="A52" s="255">
        <v>315021407</v>
      </c>
      <c r="B52" s="391" t="s">
        <v>121</v>
      </c>
      <c r="C52" s="268" t="s">
        <v>18</v>
      </c>
      <c r="D52" s="268">
        <v>0</v>
      </c>
      <c r="E52" s="258">
        <v>0</v>
      </c>
      <c r="F52" s="268">
        <v>0</v>
      </c>
      <c r="G52" s="258">
        <v>0</v>
      </c>
      <c r="H52" s="268">
        <v>0</v>
      </c>
      <c r="I52" s="258">
        <v>0</v>
      </c>
      <c r="J52" s="268">
        <v>0</v>
      </c>
      <c r="K52" s="258">
        <v>0</v>
      </c>
      <c r="L52" s="268">
        <v>0</v>
      </c>
      <c r="M52" s="258">
        <v>0</v>
      </c>
      <c r="N52" s="268">
        <v>0</v>
      </c>
      <c r="O52" s="268">
        <v>0</v>
      </c>
      <c r="P52" s="268">
        <v>0</v>
      </c>
      <c r="Q52" s="268">
        <v>0</v>
      </c>
      <c r="R52" s="268">
        <v>0</v>
      </c>
      <c r="S52" s="258">
        <v>0</v>
      </c>
      <c r="T52" s="268">
        <v>0</v>
      </c>
      <c r="U52" s="268">
        <v>0</v>
      </c>
      <c r="V52" s="268">
        <v>1</v>
      </c>
      <c r="W52" s="268">
        <v>300</v>
      </c>
      <c r="X52" s="268">
        <v>0</v>
      </c>
      <c r="Y52" s="268">
        <v>0</v>
      </c>
      <c r="Z52" s="268">
        <v>0</v>
      </c>
      <c r="AA52" s="258">
        <v>0</v>
      </c>
      <c r="AB52" s="110">
        <f>SUMIF($D$2:$AA$2, "No. of Dwelling Units Approved", D52:AA52)</f>
        <v>1</v>
      </c>
      <c r="AC52" s="111">
        <f t="shared" si="0"/>
        <v>300</v>
      </c>
    </row>
    <row r="53" spans="1:29" x14ac:dyDescent="0.2">
      <c r="A53" s="255"/>
      <c r="B53" s="392"/>
      <c r="C53" s="268" t="s">
        <v>19</v>
      </c>
      <c r="D53" s="268">
        <v>0</v>
      </c>
      <c r="E53" s="258">
        <v>0</v>
      </c>
      <c r="F53" s="268">
        <v>0</v>
      </c>
      <c r="G53" s="258">
        <v>0</v>
      </c>
      <c r="H53" s="268">
        <v>0</v>
      </c>
      <c r="I53" s="258">
        <v>0</v>
      </c>
      <c r="J53" s="268">
        <v>0</v>
      </c>
      <c r="K53" s="258">
        <v>0</v>
      </c>
      <c r="L53" s="268">
        <v>0</v>
      </c>
      <c r="M53" s="258">
        <v>0</v>
      </c>
      <c r="N53" s="268">
        <v>0</v>
      </c>
      <c r="O53" s="268">
        <v>0</v>
      </c>
      <c r="P53" s="268">
        <v>0</v>
      </c>
      <c r="Q53" s="268">
        <v>0</v>
      </c>
      <c r="R53" s="268">
        <v>0</v>
      </c>
      <c r="S53" s="258">
        <v>0</v>
      </c>
      <c r="T53" s="268">
        <v>0</v>
      </c>
      <c r="U53" s="268">
        <v>0</v>
      </c>
      <c r="V53" s="268">
        <v>0</v>
      </c>
      <c r="W53" s="268">
        <v>0</v>
      </c>
      <c r="X53" s="268">
        <v>0</v>
      </c>
      <c r="Y53" s="268">
        <v>0</v>
      </c>
      <c r="Z53" s="268">
        <v>0</v>
      </c>
      <c r="AA53" s="258">
        <v>0</v>
      </c>
      <c r="AB53" s="110">
        <f>SUMIF($D$2:$AA$2, "No. of Dwelling Units Approved", D53:AA53)</f>
        <v>0</v>
      </c>
      <c r="AC53" s="111">
        <f t="shared" si="0"/>
        <v>0</v>
      </c>
    </row>
    <row r="54" spans="1:29" x14ac:dyDescent="0.2">
      <c r="A54" s="255"/>
      <c r="B54" s="392"/>
      <c r="C54" s="268" t="s">
        <v>20</v>
      </c>
      <c r="D54" s="268">
        <v>0</v>
      </c>
      <c r="E54" s="268">
        <v>0</v>
      </c>
      <c r="F54" s="268">
        <v>0</v>
      </c>
      <c r="G54" s="258">
        <v>0</v>
      </c>
      <c r="H54" s="268">
        <v>0</v>
      </c>
      <c r="I54" s="258">
        <v>0</v>
      </c>
      <c r="J54" s="268">
        <v>0</v>
      </c>
      <c r="K54" s="258">
        <v>0</v>
      </c>
      <c r="L54" s="268">
        <v>0</v>
      </c>
      <c r="M54" s="258">
        <v>0</v>
      </c>
      <c r="N54" s="268">
        <v>0</v>
      </c>
      <c r="O54" s="268">
        <v>0</v>
      </c>
      <c r="P54" s="268">
        <v>0</v>
      </c>
      <c r="Q54" s="268">
        <v>0</v>
      </c>
      <c r="R54" s="268">
        <v>0</v>
      </c>
      <c r="S54" s="268">
        <v>0</v>
      </c>
      <c r="T54" s="268">
        <v>0</v>
      </c>
      <c r="U54" s="268">
        <v>0</v>
      </c>
      <c r="V54" s="268">
        <v>1</v>
      </c>
      <c r="W54" s="268">
        <v>300</v>
      </c>
      <c r="X54" s="268">
        <v>0</v>
      </c>
      <c r="Y54" s="268">
        <v>0</v>
      </c>
      <c r="Z54" s="268">
        <v>0</v>
      </c>
      <c r="AA54" s="268">
        <v>0</v>
      </c>
      <c r="AB54" s="110">
        <f>SUMIF($D$2:$AA$2, "No. of Dwelling Units Approved", D54:AA54)</f>
        <v>1</v>
      </c>
      <c r="AC54" s="110">
        <f t="shared" si="0"/>
        <v>300</v>
      </c>
    </row>
    <row r="55" spans="1:29" x14ac:dyDescent="0.2">
      <c r="A55" s="255"/>
      <c r="B55" s="392"/>
      <c r="C55" s="268" t="s">
        <v>14</v>
      </c>
      <c r="D55" s="268" t="s">
        <v>23</v>
      </c>
      <c r="E55" s="268">
        <v>0</v>
      </c>
      <c r="F55" s="268" t="s">
        <v>23</v>
      </c>
      <c r="G55" s="258">
        <v>0</v>
      </c>
      <c r="H55" s="268" t="s">
        <v>23</v>
      </c>
      <c r="I55" s="258">
        <v>63</v>
      </c>
      <c r="J55" s="268" t="s">
        <v>23</v>
      </c>
      <c r="K55" s="258">
        <v>0</v>
      </c>
      <c r="L55" s="268" t="s">
        <v>23</v>
      </c>
      <c r="M55" s="258">
        <v>0</v>
      </c>
      <c r="N55" s="268" t="s">
        <v>23</v>
      </c>
      <c r="O55" s="268">
        <v>0</v>
      </c>
      <c r="P55" s="268" t="s">
        <v>23</v>
      </c>
      <c r="Q55" s="268">
        <v>57</v>
      </c>
      <c r="R55" s="268" t="s">
        <v>23</v>
      </c>
      <c r="S55" s="268">
        <v>0</v>
      </c>
      <c r="T55" s="268" t="s">
        <v>23</v>
      </c>
      <c r="U55" s="268">
        <v>0</v>
      </c>
      <c r="V55" s="268" t="s">
        <v>23</v>
      </c>
      <c r="W55" s="268">
        <v>54</v>
      </c>
      <c r="X55" s="268" t="s">
        <v>23</v>
      </c>
      <c r="Y55" s="268">
        <v>0</v>
      </c>
      <c r="Z55" s="268" t="s">
        <v>23</v>
      </c>
      <c r="AA55" s="268">
        <v>0</v>
      </c>
      <c r="AB55" s="110" t="s">
        <v>23</v>
      </c>
      <c r="AC55" s="110">
        <f t="shared" si="0"/>
        <v>174</v>
      </c>
    </row>
    <row r="56" spans="1:29" x14ac:dyDescent="0.2">
      <c r="A56" s="255"/>
      <c r="B56" s="392"/>
      <c r="C56" s="268" t="s">
        <v>15</v>
      </c>
      <c r="D56" s="268" t="s">
        <v>23</v>
      </c>
      <c r="E56" s="268">
        <v>0</v>
      </c>
      <c r="F56" s="268" t="s">
        <v>23</v>
      </c>
      <c r="G56" s="258">
        <v>0</v>
      </c>
      <c r="H56" s="268" t="s">
        <v>23</v>
      </c>
      <c r="I56" s="258">
        <v>63</v>
      </c>
      <c r="J56" s="268" t="s">
        <v>23</v>
      </c>
      <c r="K56" s="258">
        <v>0</v>
      </c>
      <c r="L56" s="268" t="s">
        <v>23</v>
      </c>
      <c r="M56" s="258">
        <v>0</v>
      </c>
      <c r="N56" s="268" t="s">
        <v>23</v>
      </c>
      <c r="O56" s="268">
        <v>0</v>
      </c>
      <c r="P56" s="268" t="s">
        <v>23</v>
      </c>
      <c r="Q56" s="268">
        <v>57</v>
      </c>
      <c r="R56" s="268" t="s">
        <v>23</v>
      </c>
      <c r="S56" s="268">
        <v>0</v>
      </c>
      <c r="T56" s="268" t="s">
        <v>23</v>
      </c>
      <c r="U56" s="268">
        <v>0</v>
      </c>
      <c r="V56" s="268" t="s">
        <v>23</v>
      </c>
      <c r="W56" s="268">
        <v>354</v>
      </c>
      <c r="X56" s="268" t="s">
        <v>23</v>
      </c>
      <c r="Y56" s="268">
        <v>0</v>
      </c>
      <c r="Z56" s="268" t="s">
        <v>23</v>
      </c>
      <c r="AA56" s="268">
        <v>0</v>
      </c>
      <c r="AB56" s="110" t="s">
        <v>23</v>
      </c>
      <c r="AC56" s="110">
        <f t="shared" si="0"/>
        <v>474</v>
      </c>
    </row>
    <row r="57" spans="1:29" x14ac:dyDescent="0.2">
      <c r="A57" s="255"/>
      <c r="B57" s="392"/>
      <c r="C57" s="268" t="s">
        <v>16</v>
      </c>
      <c r="D57" s="268" t="s">
        <v>23</v>
      </c>
      <c r="E57" s="268">
        <v>0</v>
      </c>
      <c r="F57" s="268" t="s">
        <v>23</v>
      </c>
      <c r="G57" s="258">
        <v>0</v>
      </c>
      <c r="H57" s="268" t="s">
        <v>23</v>
      </c>
      <c r="I57" s="258">
        <v>465</v>
      </c>
      <c r="J57" s="268" t="s">
        <v>23</v>
      </c>
      <c r="K57" s="258">
        <v>0</v>
      </c>
      <c r="L57" s="268" t="s">
        <v>23</v>
      </c>
      <c r="M57" s="258">
        <v>0</v>
      </c>
      <c r="N57" s="268" t="s">
        <v>23</v>
      </c>
      <c r="O57" s="268">
        <v>0</v>
      </c>
      <c r="P57" s="268" t="s">
        <v>23</v>
      </c>
      <c r="Q57" s="268">
        <v>715</v>
      </c>
      <c r="R57" s="268" t="s">
        <v>23</v>
      </c>
      <c r="S57" s="268">
        <v>0</v>
      </c>
      <c r="T57" s="268" t="s">
        <v>23</v>
      </c>
      <c r="U57" s="268">
        <v>0</v>
      </c>
      <c r="V57" s="268" t="s">
        <v>23</v>
      </c>
      <c r="W57" s="268">
        <v>0</v>
      </c>
      <c r="X57" s="268" t="s">
        <v>23</v>
      </c>
      <c r="Y57" s="268">
        <v>0</v>
      </c>
      <c r="Z57" s="268" t="s">
        <v>23</v>
      </c>
      <c r="AA57" s="268">
        <v>0</v>
      </c>
      <c r="AB57" s="110" t="s">
        <v>23</v>
      </c>
      <c r="AC57" s="110">
        <f t="shared" si="0"/>
        <v>1180</v>
      </c>
    </row>
    <row r="58" spans="1:29" x14ac:dyDescent="0.2">
      <c r="A58" s="312"/>
      <c r="B58" s="393"/>
      <c r="C58" s="269" t="s">
        <v>17</v>
      </c>
      <c r="D58" s="269" t="s">
        <v>23</v>
      </c>
      <c r="E58" s="269">
        <v>0</v>
      </c>
      <c r="F58" s="269" t="s">
        <v>23</v>
      </c>
      <c r="G58" s="261">
        <v>0</v>
      </c>
      <c r="H58" s="269" t="s">
        <v>23</v>
      </c>
      <c r="I58" s="261">
        <v>528</v>
      </c>
      <c r="J58" s="269" t="s">
        <v>23</v>
      </c>
      <c r="K58" s="261">
        <v>0</v>
      </c>
      <c r="L58" s="269" t="s">
        <v>23</v>
      </c>
      <c r="M58" s="261">
        <v>0</v>
      </c>
      <c r="N58" s="269" t="s">
        <v>23</v>
      </c>
      <c r="O58" s="269">
        <v>0</v>
      </c>
      <c r="P58" s="269" t="s">
        <v>23</v>
      </c>
      <c r="Q58" s="269">
        <v>772</v>
      </c>
      <c r="R58" s="269" t="s">
        <v>23</v>
      </c>
      <c r="S58" s="269">
        <v>0</v>
      </c>
      <c r="T58" s="269" t="s">
        <v>23</v>
      </c>
      <c r="U58" s="269">
        <v>0</v>
      </c>
      <c r="V58" s="269" t="s">
        <v>23</v>
      </c>
      <c r="W58" s="269">
        <v>354</v>
      </c>
      <c r="X58" s="269" t="s">
        <v>23</v>
      </c>
      <c r="Y58" s="269">
        <v>0</v>
      </c>
      <c r="Z58" s="269" t="s">
        <v>23</v>
      </c>
      <c r="AA58" s="269">
        <v>0</v>
      </c>
      <c r="AB58" s="280" t="s">
        <v>23</v>
      </c>
      <c r="AC58" s="280">
        <f t="shared" si="0"/>
        <v>1654</v>
      </c>
    </row>
  </sheetData>
  <mergeCells count="19">
    <mergeCell ref="AB1:AC1"/>
    <mergeCell ref="B3:B9"/>
    <mergeCell ref="J1:K1"/>
    <mergeCell ref="L1:M1"/>
    <mergeCell ref="N1:O1"/>
    <mergeCell ref="P1:Q1"/>
    <mergeCell ref="R1:S1"/>
    <mergeCell ref="T1:U1"/>
    <mergeCell ref="B1:B2"/>
    <mergeCell ref="C1:C2"/>
    <mergeCell ref="D1:E1"/>
    <mergeCell ref="F1:G1"/>
    <mergeCell ref="H1:I1"/>
    <mergeCell ref="A31:A37"/>
    <mergeCell ref="B52:B58"/>
    <mergeCell ref="V1:W1"/>
    <mergeCell ref="X1:Y1"/>
    <mergeCell ref="Z1:AA1"/>
    <mergeCell ref="A1:A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pane xSplit="3" ySplit="2" topLeftCell="M3" activePane="bottomRight" state="frozenSplit"/>
      <selection pane="topRight" activeCell="I1" sqref="I1"/>
      <selection pane="bottomLeft" activeCell="A16" sqref="A16"/>
      <selection pane="bottomRight" activeCell="X33" sqref="X33:AA46"/>
    </sheetView>
  </sheetViews>
  <sheetFormatPr defaultRowHeight="12" x14ac:dyDescent="0.2"/>
  <cols>
    <col min="1" max="1" width="19.28515625" style="22" customWidth="1"/>
    <col min="2" max="2" width="25.28515625" style="18" customWidth="1"/>
    <col min="3" max="3" width="20.85546875" style="18" customWidth="1"/>
    <col min="4" max="5" width="9.140625" style="18"/>
    <col min="6" max="27" width="9.140625" style="18" customWidth="1"/>
    <col min="28" max="16384" width="9.140625" style="18"/>
  </cols>
  <sheetData>
    <row r="1" spans="1:29" x14ac:dyDescent="0.2">
      <c r="A1" s="388" t="s">
        <v>0</v>
      </c>
      <c r="B1" s="382" t="s">
        <v>1</v>
      </c>
      <c r="C1" s="383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86" t="s">
        <v>13</v>
      </c>
      <c r="AC1" s="386"/>
    </row>
    <row r="2" spans="1:29" ht="58.5" customHeight="1" x14ac:dyDescent="0.2">
      <c r="A2" s="388"/>
      <c r="B2" s="382"/>
      <c r="C2" s="383"/>
      <c r="D2" s="257" t="s">
        <v>3</v>
      </c>
      <c r="E2" s="257" t="s">
        <v>21</v>
      </c>
      <c r="F2" s="257" t="s">
        <v>3</v>
      </c>
      <c r="G2" s="257" t="s">
        <v>21</v>
      </c>
      <c r="H2" s="257" t="s">
        <v>3</v>
      </c>
      <c r="I2" s="257" t="s">
        <v>21</v>
      </c>
      <c r="J2" s="257" t="s">
        <v>3</v>
      </c>
      <c r="K2" s="257" t="s">
        <v>21</v>
      </c>
      <c r="L2" s="257" t="s">
        <v>3</v>
      </c>
      <c r="M2" s="257" t="s">
        <v>21</v>
      </c>
      <c r="N2" s="257" t="s">
        <v>3</v>
      </c>
      <c r="O2" s="257" t="s">
        <v>21</v>
      </c>
      <c r="P2" s="257" t="s">
        <v>3</v>
      </c>
      <c r="Q2" s="257" t="s">
        <v>21</v>
      </c>
      <c r="R2" s="257" t="s">
        <v>3</v>
      </c>
      <c r="S2" s="257" t="s">
        <v>21</v>
      </c>
      <c r="T2" s="257" t="s">
        <v>3</v>
      </c>
      <c r="U2" s="257" t="s">
        <v>21</v>
      </c>
      <c r="V2" s="257" t="s">
        <v>3</v>
      </c>
      <c r="W2" s="257" t="s">
        <v>21</v>
      </c>
      <c r="X2" s="257" t="s">
        <v>3</v>
      </c>
      <c r="Y2" s="257" t="s">
        <v>21</v>
      </c>
      <c r="Z2" s="257" t="s">
        <v>3</v>
      </c>
      <c r="AA2" s="257" t="s">
        <v>21</v>
      </c>
      <c r="AB2" s="275" t="s">
        <v>3</v>
      </c>
      <c r="AC2" s="275" t="s">
        <v>21</v>
      </c>
    </row>
    <row r="3" spans="1:29" x14ac:dyDescent="0.2">
      <c r="A3" s="247">
        <v>306</v>
      </c>
      <c r="B3" s="52" t="s">
        <v>94</v>
      </c>
      <c r="C3" s="52" t="s">
        <v>18</v>
      </c>
      <c r="D3" s="52">
        <v>100</v>
      </c>
      <c r="E3" s="53">
        <v>27488</v>
      </c>
      <c r="F3" s="52">
        <v>81</v>
      </c>
      <c r="G3" s="53">
        <v>25351</v>
      </c>
      <c r="H3" s="52">
        <v>77</v>
      </c>
      <c r="I3" s="53">
        <v>22548</v>
      </c>
      <c r="J3" s="52">
        <v>95</v>
      </c>
      <c r="K3" s="53">
        <v>26387</v>
      </c>
      <c r="L3" s="52">
        <v>68</v>
      </c>
      <c r="M3" s="53">
        <v>22655</v>
      </c>
      <c r="N3" s="52">
        <v>54</v>
      </c>
      <c r="O3" s="53">
        <v>16725</v>
      </c>
      <c r="P3" s="52">
        <v>76</v>
      </c>
      <c r="Q3" s="53">
        <v>21198</v>
      </c>
      <c r="R3" s="52">
        <v>93</v>
      </c>
      <c r="S3" s="53">
        <v>26611</v>
      </c>
      <c r="T3" s="52">
        <v>76</v>
      </c>
      <c r="U3" s="53">
        <v>21905</v>
      </c>
      <c r="V3" s="52">
        <v>80</v>
      </c>
      <c r="W3" s="53">
        <v>23416</v>
      </c>
      <c r="X3" s="52">
        <v>78</v>
      </c>
      <c r="Y3" s="53">
        <v>23002</v>
      </c>
      <c r="Z3" s="52">
        <v>82</v>
      </c>
      <c r="AA3" s="53">
        <v>22252</v>
      </c>
      <c r="AB3" s="54">
        <f>SUMIF($D$2:$AA$2, "No. of Dwelling Units Approved", D3:AA3)</f>
        <v>960</v>
      </c>
      <c r="AC3" s="55">
        <f>SUMIF($D$2:$AA$2, "Value of Approvals ($000)", D3:AA3)</f>
        <v>279538</v>
      </c>
    </row>
    <row r="4" spans="1:29" x14ac:dyDescent="0.2">
      <c r="A4" s="247"/>
      <c r="B4" s="52"/>
      <c r="C4" s="52" t="s">
        <v>19</v>
      </c>
      <c r="D4" s="52">
        <v>8</v>
      </c>
      <c r="E4" s="53">
        <v>1120</v>
      </c>
      <c r="F4" s="52">
        <v>9</v>
      </c>
      <c r="G4" s="53">
        <v>1705</v>
      </c>
      <c r="H4" s="52">
        <v>4</v>
      </c>
      <c r="I4" s="53">
        <v>480</v>
      </c>
      <c r="J4" s="52">
        <v>11</v>
      </c>
      <c r="K4" s="53">
        <v>4244</v>
      </c>
      <c r="L4" s="52">
        <v>2</v>
      </c>
      <c r="M4" s="53">
        <v>512</v>
      </c>
      <c r="N4" s="52">
        <v>14</v>
      </c>
      <c r="O4" s="53">
        <v>2695</v>
      </c>
      <c r="P4" s="52">
        <v>0</v>
      </c>
      <c r="Q4" s="53">
        <v>0</v>
      </c>
      <c r="R4" s="52">
        <v>0</v>
      </c>
      <c r="S4" s="53">
        <v>0</v>
      </c>
      <c r="T4" s="52">
        <v>0</v>
      </c>
      <c r="U4" s="53">
        <v>0</v>
      </c>
      <c r="V4" s="52">
        <v>0</v>
      </c>
      <c r="W4" s="53">
        <v>0</v>
      </c>
      <c r="X4" s="52">
        <v>21</v>
      </c>
      <c r="Y4" s="53">
        <v>3185</v>
      </c>
      <c r="Z4" s="52">
        <v>11</v>
      </c>
      <c r="AA4" s="53">
        <v>2047</v>
      </c>
      <c r="AB4" s="54">
        <f>SUMIF($D$2:$AA$2, "No. of Dwelling Units Approved", D4:AA4)</f>
        <v>80</v>
      </c>
      <c r="AC4" s="55">
        <f t="shared" ref="AC4:AC53" si="0">SUMIF($D$2:$AA$2, "Value of Approvals ($000)", D4:AA4)</f>
        <v>15988</v>
      </c>
    </row>
    <row r="5" spans="1:29" x14ac:dyDescent="0.2">
      <c r="A5" s="247"/>
      <c r="B5" s="52"/>
      <c r="C5" s="52" t="s">
        <v>20</v>
      </c>
      <c r="D5" s="52">
        <v>108</v>
      </c>
      <c r="E5" s="53">
        <v>28607</v>
      </c>
      <c r="F5" s="52">
        <v>90</v>
      </c>
      <c r="G5" s="53">
        <v>27056</v>
      </c>
      <c r="H5" s="52">
        <v>81</v>
      </c>
      <c r="I5" s="53">
        <v>23028</v>
      </c>
      <c r="J5" s="52">
        <v>106</v>
      </c>
      <c r="K5" s="53">
        <v>30631</v>
      </c>
      <c r="L5" s="52">
        <v>70</v>
      </c>
      <c r="M5" s="53">
        <v>23167</v>
      </c>
      <c r="N5" s="52">
        <v>68</v>
      </c>
      <c r="O5" s="53">
        <v>19420</v>
      </c>
      <c r="P5" s="52">
        <v>76</v>
      </c>
      <c r="Q5" s="53">
        <v>21198</v>
      </c>
      <c r="R5" s="52">
        <v>93</v>
      </c>
      <c r="S5" s="53">
        <v>26611</v>
      </c>
      <c r="T5" s="52">
        <v>76</v>
      </c>
      <c r="U5" s="53">
        <v>21905</v>
      </c>
      <c r="V5" s="52">
        <v>80</v>
      </c>
      <c r="W5" s="53">
        <v>23416</v>
      </c>
      <c r="X5" s="52">
        <v>99</v>
      </c>
      <c r="Y5" s="53">
        <v>26188</v>
      </c>
      <c r="Z5" s="52">
        <v>93</v>
      </c>
      <c r="AA5" s="53">
        <v>24299</v>
      </c>
      <c r="AB5" s="54">
        <f>SUMIF($D$2:$AA$2, "No. of Dwelling Units Approved", D5:AA5)</f>
        <v>1040</v>
      </c>
      <c r="AC5" s="55">
        <f t="shared" si="0"/>
        <v>295526</v>
      </c>
    </row>
    <row r="6" spans="1:29" x14ac:dyDescent="0.2">
      <c r="A6" s="247"/>
      <c r="B6" s="52"/>
      <c r="C6" s="52" t="s">
        <v>14</v>
      </c>
      <c r="D6" s="52" t="s">
        <v>23</v>
      </c>
      <c r="E6" s="53">
        <v>4816</v>
      </c>
      <c r="F6" s="52" t="s">
        <v>23</v>
      </c>
      <c r="G6" s="53">
        <v>4198</v>
      </c>
      <c r="H6" s="52" t="s">
        <v>23</v>
      </c>
      <c r="I6" s="53">
        <v>4465</v>
      </c>
      <c r="J6" s="52" t="s">
        <v>23</v>
      </c>
      <c r="K6" s="53">
        <v>5539</v>
      </c>
      <c r="L6" s="52" t="s">
        <v>23</v>
      </c>
      <c r="M6" s="53">
        <v>3340</v>
      </c>
      <c r="N6" s="52" t="s">
        <v>23</v>
      </c>
      <c r="O6" s="53">
        <v>2417</v>
      </c>
      <c r="P6" s="52" t="s">
        <v>23</v>
      </c>
      <c r="Q6" s="53">
        <v>3411</v>
      </c>
      <c r="R6" s="52" t="s">
        <v>23</v>
      </c>
      <c r="S6" s="53">
        <v>2881</v>
      </c>
      <c r="T6" s="52" t="s">
        <v>23</v>
      </c>
      <c r="U6" s="53">
        <v>4942</v>
      </c>
      <c r="V6" s="52" t="s">
        <v>23</v>
      </c>
      <c r="W6" s="53">
        <v>5357</v>
      </c>
      <c r="X6" s="52" t="s">
        <v>23</v>
      </c>
      <c r="Y6" s="53">
        <v>3600</v>
      </c>
      <c r="Z6" s="52" t="s">
        <v>23</v>
      </c>
      <c r="AA6" s="53">
        <v>6318</v>
      </c>
      <c r="AB6" s="54" t="s">
        <v>23</v>
      </c>
      <c r="AC6" s="55">
        <f t="shared" si="0"/>
        <v>51284</v>
      </c>
    </row>
    <row r="7" spans="1:29" x14ac:dyDescent="0.2">
      <c r="A7" s="247"/>
      <c r="B7" s="52"/>
      <c r="C7" s="52" t="s">
        <v>15</v>
      </c>
      <c r="D7" s="52" t="s">
        <v>23</v>
      </c>
      <c r="E7" s="53">
        <v>33554</v>
      </c>
      <c r="F7" s="52" t="s">
        <v>23</v>
      </c>
      <c r="G7" s="53">
        <v>31254</v>
      </c>
      <c r="H7" s="52" t="s">
        <v>23</v>
      </c>
      <c r="I7" s="53">
        <v>27493</v>
      </c>
      <c r="J7" s="52" t="s">
        <v>23</v>
      </c>
      <c r="K7" s="53">
        <v>36170</v>
      </c>
      <c r="L7" s="52" t="s">
        <v>23</v>
      </c>
      <c r="M7" s="53">
        <v>26507</v>
      </c>
      <c r="N7" s="52" t="s">
        <v>23</v>
      </c>
      <c r="O7" s="53">
        <v>21837</v>
      </c>
      <c r="P7" s="52" t="s">
        <v>23</v>
      </c>
      <c r="Q7" s="53">
        <v>24610</v>
      </c>
      <c r="R7" s="52" t="s">
        <v>23</v>
      </c>
      <c r="S7" s="53">
        <v>29491</v>
      </c>
      <c r="T7" s="52" t="s">
        <v>23</v>
      </c>
      <c r="U7" s="53">
        <v>26846</v>
      </c>
      <c r="V7" s="52" t="s">
        <v>23</v>
      </c>
      <c r="W7" s="53">
        <v>28773</v>
      </c>
      <c r="X7" s="52" t="s">
        <v>23</v>
      </c>
      <c r="Y7" s="53">
        <v>29787</v>
      </c>
      <c r="Z7" s="52" t="s">
        <v>23</v>
      </c>
      <c r="AA7" s="53">
        <v>30617</v>
      </c>
      <c r="AB7" s="54" t="s">
        <v>23</v>
      </c>
      <c r="AC7" s="55">
        <f t="shared" si="0"/>
        <v>346939</v>
      </c>
    </row>
    <row r="8" spans="1:29" x14ac:dyDescent="0.2">
      <c r="A8" s="247"/>
      <c r="B8" s="52"/>
      <c r="C8" s="52" t="s">
        <v>16</v>
      </c>
      <c r="D8" s="52" t="s">
        <v>23</v>
      </c>
      <c r="E8" s="53">
        <v>8709</v>
      </c>
      <c r="F8" s="52" t="s">
        <v>23</v>
      </c>
      <c r="G8" s="53">
        <v>12547</v>
      </c>
      <c r="H8" s="52" t="s">
        <v>23</v>
      </c>
      <c r="I8" s="53">
        <v>4109</v>
      </c>
      <c r="J8" s="52" t="s">
        <v>23</v>
      </c>
      <c r="K8" s="53">
        <v>8776</v>
      </c>
      <c r="L8" s="52" t="s">
        <v>23</v>
      </c>
      <c r="M8" s="53">
        <v>3914</v>
      </c>
      <c r="N8" s="52" t="s">
        <v>23</v>
      </c>
      <c r="O8" s="53">
        <v>2432</v>
      </c>
      <c r="P8" s="52" t="s">
        <v>23</v>
      </c>
      <c r="Q8" s="53">
        <v>4133</v>
      </c>
      <c r="R8" s="52" t="s">
        <v>23</v>
      </c>
      <c r="S8" s="53">
        <v>7686</v>
      </c>
      <c r="T8" s="52" t="s">
        <v>23</v>
      </c>
      <c r="U8" s="53">
        <v>8309</v>
      </c>
      <c r="V8" s="52" t="s">
        <v>23</v>
      </c>
      <c r="W8" s="53">
        <v>17318</v>
      </c>
      <c r="X8" s="52" t="s">
        <v>23</v>
      </c>
      <c r="Y8" s="53">
        <v>7376</v>
      </c>
      <c r="Z8" s="52" t="s">
        <v>23</v>
      </c>
      <c r="AA8" s="53">
        <v>1665</v>
      </c>
      <c r="AB8" s="54" t="s">
        <v>23</v>
      </c>
      <c r="AC8" s="55">
        <f t="shared" si="0"/>
        <v>86974</v>
      </c>
    </row>
    <row r="9" spans="1:29" x14ac:dyDescent="0.2">
      <c r="A9" s="247"/>
      <c r="B9" s="52"/>
      <c r="C9" s="52" t="s">
        <v>17</v>
      </c>
      <c r="D9" s="52" t="s">
        <v>23</v>
      </c>
      <c r="E9" s="53">
        <v>42263</v>
      </c>
      <c r="F9" s="52" t="s">
        <v>23</v>
      </c>
      <c r="G9" s="53">
        <v>43801</v>
      </c>
      <c r="H9" s="52" t="s">
        <v>23</v>
      </c>
      <c r="I9" s="53">
        <v>31602</v>
      </c>
      <c r="J9" s="52" t="s">
        <v>23</v>
      </c>
      <c r="K9" s="53">
        <v>44946</v>
      </c>
      <c r="L9" s="52" t="s">
        <v>23</v>
      </c>
      <c r="M9" s="53">
        <v>30421</v>
      </c>
      <c r="N9" s="52" t="s">
        <v>23</v>
      </c>
      <c r="O9" s="53">
        <v>24269</v>
      </c>
      <c r="P9" s="52" t="s">
        <v>23</v>
      </c>
      <c r="Q9" s="53">
        <v>28743</v>
      </c>
      <c r="R9" s="52" t="s">
        <v>23</v>
      </c>
      <c r="S9" s="53">
        <v>37177</v>
      </c>
      <c r="T9" s="52" t="s">
        <v>23</v>
      </c>
      <c r="U9" s="53">
        <v>35155</v>
      </c>
      <c r="V9" s="52" t="s">
        <v>23</v>
      </c>
      <c r="W9" s="53">
        <v>46090</v>
      </c>
      <c r="X9" s="52" t="s">
        <v>23</v>
      </c>
      <c r="Y9" s="53">
        <v>37164</v>
      </c>
      <c r="Z9" s="52" t="s">
        <v>23</v>
      </c>
      <c r="AA9" s="53">
        <v>32283</v>
      </c>
      <c r="AB9" s="54" t="s">
        <v>23</v>
      </c>
      <c r="AC9" s="55">
        <f t="shared" si="0"/>
        <v>433914</v>
      </c>
    </row>
    <row r="10" spans="1:29" x14ac:dyDescent="0.2">
      <c r="A10" s="251">
        <v>31501</v>
      </c>
      <c r="B10" s="56" t="s">
        <v>44</v>
      </c>
      <c r="C10" s="56" t="s">
        <v>18</v>
      </c>
      <c r="D10" s="56">
        <v>2</v>
      </c>
      <c r="E10" s="57">
        <v>382</v>
      </c>
      <c r="F10" s="56">
        <v>5</v>
      </c>
      <c r="G10" s="57">
        <v>1305</v>
      </c>
      <c r="H10" s="18">
        <v>4</v>
      </c>
      <c r="I10" s="57">
        <v>1552</v>
      </c>
      <c r="J10" s="56">
        <v>7</v>
      </c>
      <c r="K10" s="57">
        <v>2351</v>
      </c>
      <c r="L10" s="56">
        <v>7</v>
      </c>
      <c r="M10" s="57">
        <v>5142</v>
      </c>
      <c r="N10" s="56">
        <v>21</v>
      </c>
      <c r="O10" s="57">
        <v>7257</v>
      </c>
      <c r="P10" s="56">
        <v>3</v>
      </c>
      <c r="Q10" s="18">
        <v>410</v>
      </c>
      <c r="R10" s="56">
        <v>1</v>
      </c>
      <c r="S10" s="57">
        <v>387</v>
      </c>
      <c r="T10" s="56">
        <v>3</v>
      </c>
      <c r="U10" s="57">
        <v>1019</v>
      </c>
      <c r="V10" s="56">
        <v>7</v>
      </c>
      <c r="W10" s="57">
        <v>1822</v>
      </c>
      <c r="X10" s="56">
        <v>2</v>
      </c>
      <c r="Y10" s="57">
        <v>169</v>
      </c>
      <c r="Z10" s="56">
        <v>27</v>
      </c>
      <c r="AA10" s="57">
        <v>9191</v>
      </c>
      <c r="AB10" s="110">
        <f>SUMIF($D$2:$AA$2, "No. of Dwelling Units Approved", D10:AA10)</f>
        <v>89</v>
      </c>
      <c r="AC10" s="111">
        <f t="shared" si="0"/>
        <v>30987</v>
      </c>
    </row>
    <row r="11" spans="1:29" x14ac:dyDescent="0.2">
      <c r="A11" s="251"/>
      <c r="B11" s="56"/>
      <c r="C11" s="56" t="s">
        <v>19</v>
      </c>
      <c r="D11" s="56">
        <v>10</v>
      </c>
      <c r="E11" s="57">
        <v>2200</v>
      </c>
      <c r="F11" s="56">
        <v>0</v>
      </c>
      <c r="G11" s="57">
        <v>0</v>
      </c>
      <c r="H11" s="18">
        <v>0</v>
      </c>
      <c r="I11" s="57">
        <v>0</v>
      </c>
      <c r="J11" s="56">
        <v>0</v>
      </c>
      <c r="K11" s="57">
        <v>0</v>
      </c>
      <c r="L11" s="56">
        <v>0</v>
      </c>
      <c r="M11" s="57">
        <v>0</v>
      </c>
      <c r="N11" s="56">
        <v>0</v>
      </c>
      <c r="O11" s="57">
        <v>0</v>
      </c>
      <c r="P11" s="56">
        <v>0</v>
      </c>
      <c r="Q11" s="18">
        <v>0</v>
      </c>
      <c r="R11" s="56">
        <v>0</v>
      </c>
      <c r="S11" s="57">
        <v>0</v>
      </c>
      <c r="T11" s="56">
        <v>18</v>
      </c>
      <c r="U11" s="57">
        <v>9068</v>
      </c>
      <c r="V11" s="56">
        <v>0</v>
      </c>
      <c r="W11" s="57">
        <v>0</v>
      </c>
      <c r="X11" s="56">
        <v>0</v>
      </c>
      <c r="Y11" s="57">
        <v>0</v>
      </c>
      <c r="Z11" s="56">
        <v>0</v>
      </c>
      <c r="AA11" s="57">
        <v>0</v>
      </c>
      <c r="AB11" s="110">
        <f>SUMIF($D$2:$AA$2, "No. of Dwelling Units Approved", D11:AA11)</f>
        <v>28</v>
      </c>
      <c r="AC11" s="111">
        <f t="shared" si="0"/>
        <v>11268</v>
      </c>
    </row>
    <row r="12" spans="1:29" x14ac:dyDescent="0.2">
      <c r="A12" s="251"/>
      <c r="B12" s="56"/>
      <c r="C12" s="56" t="s">
        <v>20</v>
      </c>
      <c r="D12" s="56">
        <v>12</v>
      </c>
      <c r="E12" s="57">
        <v>2582</v>
      </c>
      <c r="F12" s="56">
        <v>5</v>
      </c>
      <c r="G12" s="57">
        <v>1305</v>
      </c>
      <c r="H12" s="18">
        <v>4</v>
      </c>
      <c r="I12" s="57">
        <v>1552</v>
      </c>
      <c r="J12" s="56">
        <v>7</v>
      </c>
      <c r="K12" s="57">
        <v>2351</v>
      </c>
      <c r="L12" s="56">
        <v>7</v>
      </c>
      <c r="M12" s="57">
        <v>5142</v>
      </c>
      <c r="N12" s="56">
        <v>21</v>
      </c>
      <c r="O12" s="57">
        <v>7257</v>
      </c>
      <c r="P12" s="56">
        <v>3</v>
      </c>
      <c r="Q12" s="18">
        <v>410</v>
      </c>
      <c r="R12" s="56">
        <v>1</v>
      </c>
      <c r="S12" s="57">
        <v>387</v>
      </c>
      <c r="T12" s="56">
        <v>21</v>
      </c>
      <c r="U12" s="57">
        <v>10087</v>
      </c>
      <c r="V12" s="56">
        <v>7</v>
      </c>
      <c r="W12" s="57">
        <v>1822</v>
      </c>
      <c r="X12" s="56">
        <v>2</v>
      </c>
      <c r="Y12" s="57">
        <v>169</v>
      </c>
      <c r="Z12" s="56">
        <v>27</v>
      </c>
      <c r="AA12" s="57">
        <v>9191</v>
      </c>
      <c r="AB12" s="110">
        <f>SUMIF($D$2:$AA$2, "No. of Dwelling Units Approved", D12:AA12)</f>
        <v>117</v>
      </c>
      <c r="AC12" s="111">
        <f t="shared" si="0"/>
        <v>42255</v>
      </c>
    </row>
    <row r="13" spans="1:29" x14ac:dyDescent="0.2">
      <c r="A13" s="251"/>
      <c r="B13" s="56"/>
      <c r="C13" s="56" t="s">
        <v>14</v>
      </c>
      <c r="D13" s="56" t="s">
        <v>23</v>
      </c>
      <c r="E13" s="57">
        <v>438</v>
      </c>
      <c r="F13" s="56" t="s">
        <v>23</v>
      </c>
      <c r="G13" s="57">
        <v>128</v>
      </c>
      <c r="H13" s="56" t="s">
        <v>23</v>
      </c>
      <c r="I13" s="57">
        <v>1631</v>
      </c>
      <c r="J13" s="56" t="s">
        <v>23</v>
      </c>
      <c r="K13" s="57">
        <v>99</v>
      </c>
      <c r="L13" s="56" t="s">
        <v>23</v>
      </c>
      <c r="M13" s="57">
        <v>323</v>
      </c>
      <c r="N13" s="56" t="s">
        <v>23</v>
      </c>
      <c r="O13" s="57">
        <v>90</v>
      </c>
      <c r="P13" s="56" t="s">
        <v>23</v>
      </c>
      <c r="Q13" s="18">
        <v>204</v>
      </c>
      <c r="R13" s="56" t="s">
        <v>23</v>
      </c>
      <c r="S13" s="57">
        <v>89</v>
      </c>
      <c r="T13" s="56" t="s">
        <v>23</v>
      </c>
      <c r="U13" s="57">
        <v>232</v>
      </c>
      <c r="V13" s="56" t="s">
        <v>23</v>
      </c>
      <c r="W13" s="57">
        <v>200</v>
      </c>
      <c r="X13" s="56" t="s">
        <v>23</v>
      </c>
      <c r="Y13" s="57">
        <v>251</v>
      </c>
      <c r="Z13" s="56" t="s">
        <v>23</v>
      </c>
      <c r="AA13" s="57">
        <v>340</v>
      </c>
      <c r="AB13" s="112" t="s">
        <v>23</v>
      </c>
      <c r="AC13" s="111">
        <f t="shared" si="0"/>
        <v>4025</v>
      </c>
    </row>
    <row r="14" spans="1:29" x14ac:dyDescent="0.2">
      <c r="A14" s="251"/>
      <c r="B14" s="56"/>
      <c r="C14" s="56" t="s">
        <v>15</v>
      </c>
      <c r="D14" s="56" t="s">
        <v>23</v>
      </c>
      <c r="E14" s="57">
        <v>3020</v>
      </c>
      <c r="F14" s="56" t="s">
        <v>23</v>
      </c>
      <c r="G14" s="57">
        <v>1433</v>
      </c>
      <c r="H14" s="56" t="s">
        <v>23</v>
      </c>
      <c r="I14" s="57">
        <v>3183</v>
      </c>
      <c r="J14" s="56" t="s">
        <v>23</v>
      </c>
      <c r="K14" s="57">
        <v>2450</v>
      </c>
      <c r="L14" s="56" t="s">
        <v>23</v>
      </c>
      <c r="M14" s="57">
        <v>5465</v>
      </c>
      <c r="N14" s="56" t="s">
        <v>23</v>
      </c>
      <c r="O14" s="57">
        <v>7347</v>
      </c>
      <c r="P14" s="56" t="s">
        <v>23</v>
      </c>
      <c r="Q14" s="18">
        <v>614</v>
      </c>
      <c r="R14" s="56" t="s">
        <v>23</v>
      </c>
      <c r="S14" s="57">
        <v>476</v>
      </c>
      <c r="T14" s="56" t="s">
        <v>23</v>
      </c>
      <c r="U14" s="57">
        <v>10319</v>
      </c>
      <c r="V14" s="56" t="s">
        <v>23</v>
      </c>
      <c r="W14" s="57">
        <v>2022</v>
      </c>
      <c r="X14" s="56" t="s">
        <v>23</v>
      </c>
      <c r="Y14" s="57">
        <v>419</v>
      </c>
      <c r="Z14" s="56" t="s">
        <v>23</v>
      </c>
      <c r="AA14" s="57">
        <v>9531</v>
      </c>
      <c r="AB14" s="112" t="s">
        <v>23</v>
      </c>
      <c r="AC14" s="111">
        <f t="shared" si="0"/>
        <v>46279</v>
      </c>
    </row>
    <row r="15" spans="1:29" x14ac:dyDescent="0.2">
      <c r="A15" s="251"/>
      <c r="B15" s="56"/>
      <c r="C15" s="56" t="s">
        <v>16</v>
      </c>
      <c r="D15" s="56" t="s">
        <v>23</v>
      </c>
      <c r="E15" s="57">
        <v>7226</v>
      </c>
      <c r="F15" s="56" t="s">
        <v>23</v>
      </c>
      <c r="G15" s="57">
        <v>75</v>
      </c>
      <c r="H15" s="56" t="s">
        <v>23</v>
      </c>
      <c r="I15" s="57">
        <v>2805</v>
      </c>
      <c r="J15" s="56" t="s">
        <v>23</v>
      </c>
      <c r="K15" s="57">
        <v>2559</v>
      </c>
      <c r="L15" s="56" t="s">
        <v>23</v>
      </c>
      <c r="M15" s="57">
        <v>751</v>
      </c>
      <c r="N15" s="56" t="s">
        <v>23</v>
      </c>
      <c r="O15" s="57">
        <v>1304</v>
      </c>
      <c r="P15" s="56" t="s">
        <v>23</v>
      </c>
      <c r="Q15" s="18">
        <v>996</v>
      </c>
      <c r="R15" s="56" t="s">
        <v>23</v>
      </c>
      <c r="S15" s="57">
        <v>861</v>
      </c>
      <c r="T15" s="56" t="s">
        <v>23</v>
      </c>
      <c r="U15" s="57">
        <v>55</v>
      </c>
      <c r="V15" s="56" t="s">
        <v>23</v>
      </c>
      <c r="W15" s="57">
        <v>60</v>
      </c>
      <c r="X15" s="56" t="s">
        <v>23</v>
      </c>
      <c r="Y15" s="57">
        <v>3756</v>
      </c>
      <c r="Z15" s="56" t="s">
        <v>23</v>
      </c>
      <c r="AA15" s="57">
        <v>1500</v>
      </c>
      <c r="AB15" s="112" t="s">
        <v>23</v>
      </c>
      <c r="AC15" s="111">
        <f t="shared" si="0"/>
        <v>21948</v>
      </c>
    </row>
    <row r="16" spans="1:29" x14ac:dyDescent="0.2">
      <c r="A16" s="251"/>
      <c r="B16" s="56"/>
      <c r="C16" s="56" t="s">
        <v>17</v>
      </c>
      <c r="D16" s="56" t="s">
        <v>23</v>
      </c>
      <c r="E16" s="57">
        <v>10246</v>
      </c>
      <c r="F16" s="56" t="s">
        <v>23</v>
      </c>
      <c r="G16" s="57">
        <v>1508</v>
      </c>
      <c r="H16" s="56" t="s">
        <v>23</v>
      </c>
      <c r="I16" s="57">
        <v>5988</v>
      </c>
      <c r="J16" s="56" t="s">
        <v>23</v>
      </c>
      <c r="K16" s="57">
        <v>5009</v>
      </c>
      <c r="L16" s="56" t="s">
        <v>23</v>
      </c>
      <c r="M16" s="57">
        <v>6216</v>
      </c>
      <c r="N16" s="56" t="s">
        <v>23</v>
      </c>
      <c r="O16" s="57">
        <v>8651</v>
      </c>
      <c r="P16" s="56" t="s">
        <v>23</v>
      </c>
      <c r="Q16" s="18">
        <v>1610</v>
      </c>
      <c r="R16" s="56" t="s">
        <v>23</v>
      </c>
      <c r="S16" s="57">
        <v>1337</v>
      </c>
      <c r="T16" s="56" t="s">
        <v>23</v>
      </c>
      <c r="U16" s="57">
        <v>10374</v>
      </c>
      <c r="V16" s="56" t="s">
        <v>23</v>
      </c>
      <c r="W16" s="57">
        <v>2081</v>
      </c>
      <c r="X16" s="56" t="s">
        <v>23</v>
      </c>
      <c r="Y16" s="57">
        <v>4175</v>
      </c>
      <c r="Z16" s="56" t="s">
        <v>23</v>
      </c>
      <c r="AA16" s="57">
        <v>11031</v>
      </c>
      <c r="AB16" s="112" t="s">
        <v>23</v>
      </c>
      <c r="AC16" s="111">
        <f t="shared" si="0"/>
        <v>68226</v>
      </c>
    </row>
    <row r="17" spans="1:29" x14ac:dyDescent="0.2">
      <c r="A17" s="247">
        <v>315021404</v>
      </c>
      <c r="B17" s="52" t="s">
        <v>45</v>
      </c>
      <c r="C17" s="52" t="s">
        <v>18</v>
      </c>
      <c r="D17" s="52">
        <v>2</v>
      </c>
      <c r="E17" s="53">
        <v>273</v>
      </c>
      <c r="F17" s="52">
        <v>1</v>
      </c>
      <c r="G17" s="53">
        <v>70</v>
      </c>
      <c r="H17" s="52">
        <v>0</v>
      </c>
      <c r="I17" s="53">
        <v>0</v>
      </c>
      <c r="J17" s="52">
        <v>0</v>
      </c>
      <c r="K17" s="53">
        <v>0</v>
      </c>
      <c r="L17" s="52">
        <v>0</v>
      </c>
      <c r="M17" s="53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3">
        <v>0</v>
      </c>
      <c r="V17" s="52">
        <v>2</v>
      </c>
      <c r="W17" s="52">
        <v>196</v>
      </c>
      <c r="X17" s="52">
        <v>1</v>
      </c>
      <c r="Y17" s="52">
        <v>151</v>
      </c>
      <c r="Z17" s="52">
        <v>11</v>
      </c>
      <c r="AA17" s="53">
        <v>4302</v>
      </c>
      <c r="AB17" s="54">
        <f>SUMIF($D$2:$AA$2, "No. of Dwelling Units Approved", D17:AA17)</f>
        <v>17</v>
      </c>
      <c r="AC17" s="55">
        <f t="shared" si="0"/>
        <v>4992</v>
      </c>
    </row>
    <row r="18" spans="1:29" x14ac:dyDescent="0.2">
      <c r="A18" s="247"/>
      <c r="B18" s="52"/>
      <c r="C18" s="52" t="s">
        <v>19</v>
      </c>
      <c r="D18" s="52">
        <v>0</v>
      </c>
      <c r="E18" s="53">
        <v>0</v>
      </c>
      <c r="F18" s="52">
        <v>0</v>
      </c>
      <c r="G18" s="53">
        <v>0</v>
      </c>
      <c r="H18" s="52">
        <v>0</v>
      </c>
      <c r="I18" s="53">
        <v>0</v>
      </c>
      <c r="J18" s="52">
        <v>0</v>
      </c>
      <c r="K18" s="53">
        <v>0</v>
      </c>
      <c r="L18" s="52">
        <v>0</v>
      </c>
      <c r="M18" s="53">
        <v>0</v>
      </c>
      <c r="N18" s="52">
        <v>4</v>
      </c>
      <c r="O18" s="52">
        <v>2193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3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3">
        <v>0</v>
      </c>
      <c r="AB18" s="54">
        <f>SUMIF($D$2:$AA$2, "No. of Dwelling Units Approved", D18:AA18)</f>
        <v>4</v>
      </c>
      <c r="AC18" s="55">
        <f t="shared" si="0"/>
        <v>2193</v>
      </c>
    </row>
    <row r="19" spans="1:29" x14ac:dyDescent="0.2">
      <c r="A19" s="247"/>
      <c r="B19" s="52"/>
      <c r="C19" s="52" t="s">
        <v>20</v>
      </c>
      <c r="D19" s="52">
        <v>2</v>
      </c>
      <c r="E19" s="53">
        <v>273</v>
      </c>
      <c r="F19" s="52">
        <v>1</v>
      </c>
      <c r="G19" s="53">
        <v>70</v>
      </c>
      <c r="H19" s="52">
        <v>0</v>
      </c>
      <c r="I19" s="53">
        <v>0</v>
      </c>
      <c r="J19" s="52">
        <v>0</v>
      </c>
      <c r="K19" s="53">
        <v>0</v>
      </c>
      <c r="L19" s="52">
        <v>0</v>
      </c>
      <c r="M19" s="53">
        <v>0</v>
      </c>
      <c r="N19" s="52">
        <v>4</v>
      </c>
      <c r="O19" s="52">
        <v>2193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3">
        <v>0</v>
      </c>
      <c r="V19" s="52">
        <v>2</v>
      </c>
      <c r="W19" s="52">
        <v>196</v>
      </c>
      <c r="X19" s="52">
        <v>1</v>
      </c>
      <c r="Y19" s="52">
        <v>151</v>
      </c>
      <c r="Z19" s="52">
        <v>11</v>
      </c>
      <c r="AA19" s="53">
        <v>4302</v>
      </c>
      <c r="AB19" s="54">
        <f>SUMIF($D$2:$AA$2, "No. of Dwelling Units Approved", D19:AA19)</f>
        <v>21</v>
      </c>
      <c r="AC19" s="55">
        <f t="shared" si="0"/>
        <v>7185</v>
      </c>
    </row>
    <row r="20" spans="1:29" x14ac:dyDescent="0.2">
      <c r="A20" s="247"/>
      <c r="B20" s="52"/>
      <c r="C20" s="52" t="s">
        <v>14</v>
      </c>
      <c r="D20" s="52" t="s">
        <v>23</v>
      </c>
      <c r="E20" s="53">
        <v>0</v>
      </c>
      <c r="F20" s="52" t="s">
        <v>23</v>
      </c>
      <c r="G20" s="53">
        <v>0</v>
      </c>
      <c r="H20" s="52" t="s">
        <v>23</v>
      </c>
      <c r="I20" s="53">
        <v>0</v>
      </c>
      <c r="J20" s="52" t="s">
        <v>23</v>
      </c>
      <c r="K20" s="53">
        <v>0</v>
      </c>
      <c r="L20" s="52" t="s">
        <v>23</v>
      </c>
      <c r="M20" s="53">
        <v>30</v>
      </c>
      <c r="N20" s="52" t="s">
        <v>23</v>
      </c>
      <c r="O20" s="52">
        <v>33</v>
      </c>
      <c r="P20" s="52" t="s">
        <v>23</v>
      </c>
      <c r="Q20" s="52">
        <v>0</v>
      </c>
      <c r="R20" s="52" t="s">
        <v>23</v>
      </c>
      <c r="S20" s="52">
        <v>0</v>
      </c>
      <c r="T20" s="52" t="s">
        <v>23</v>
      </c>
      <c r="U20" s="53">
        <v>0</v>
      </c>
      <c r="V20" s="52" t="s">
        <v>23</v>
      </c>
      <c r="W20" s="52">
        <v>0</v>
      </c>
      <c r="X20" s="52" t="s">
        <v>23</v>
      </c>
      <c r="Y20" s="52">
        <v>0</v>
      </c>
      <c r="Z20" s="52" t="s">
        <v>23</v>
      </c>
      <c r="AA20" s="53">
        <v>0</v>
      </c>
      <c r="AB20" s="54" t="s">
        <v>23</v>
      </c>
      <c r="AC20" s="55">
        <f t="shared" si="0"/>
        <v>63</v>
      </c>
    </row>
    <row r="21" spans="1:29" x14ac:dyDescent="0.2">
      <c r="A21" s="247"/>
      <c r="B21" s="52"/>
      <c r="C21" s="52" t="s">
        <v>15</v>
      </c>
      <c r="D21" s="52" t="s">
        <v>23</v>
      </c>
      <c r="E21" s="53">
        <v>273</v>
      </c>
      <c r="F21" s="52" t="s">
        <v>23</v>
      </c>
      <c r="G21" s="53">
        <v>70</v>
      </c>
      <c r="H21" s="52" t="s">
        <v>23</v>
      </c>
      <c r="I21" s="53">
        <v>0</v>
      </c>
      <c r="J21" s="52" t="s">
        <v>23</v>
      </c>
      <c r="K21" s="53">
        <v>0</v>
      </c>
      <c r="L21" s="52" t="s">
        <v>23</v>
      </c>
      <c r="M21" s="53">
        <v>30</v>
      </c>
      <c r="N21" s="52" t="s">
        <v>23</v>
      </c>
      <c r="O21" s="52">
        <v>2226</v>
      </c>
      <c r="P21" s="52" t="s">
        <v>23</v>
      </c>
      <c r="Q21" s="52">
        <v>0</v>
      </c>
      <c r="R21" s="52" t="s">
        <v>23</v>
      </c>
      <c r="S21" s="52">
        <v>0</v>
      </c>
      <c r="T21" s="52" t="s">
        <v>23</v>
      </c>
      <c r="U21" s="53">
        <v>0</v>
      </c>
      <c r="V21" s="52" t="s">
        <v>23</v>
      </c>
      <c r="W21" s="52">
        <v>196</v>
      </c>
      <c r="X21" s="52" t="s">
        <v>23</v>
      </c>
      <c r="Y21" s="52">
        <v>151</v>
      </c>
      <c r="Z21" s="52" t="s">
        <v>23</v>
      </c>
      <c r="AA21" s="53">
        <v>4302</v>
      </c>
      <c r="AB21" s="54" t="s">
        <v>23</v>
      </c>
      <c r="AC21" s="55">
        <f t="shared" si="0"/>
        <v>7248</v>
      </c>
    </row>
    <row r="22" spans="1:29" x14ac:dyDescent="0.2">
      <c r="A22" s="247"/>
      <c r="B22" s="52"/>
      <c r="C22" s="52" t="s">
        <v>16</v>
      </c>
      <c r="D22" s="52" t="s">
        <v>23</v>
      </c>
      <c r="E22" s="53">
        <v>0</v>
      </c>
      <c r="F22" s="52" t="s">
        <v>23</v>
      </c>
      <c r="G22" s="53">
        <v>89</v>
      </c>
      <c r="H22" s="52" t="s">
        <v>23</v>
      </c>
      <c r="I22" s="53">
        <v>0</v>
      </c>
      <c r="J22" s="52" t="s">
        <v>23</v>
      </c>
      <c r="K22" s="53">
        <v>59</v>
      </c>
      <c r="L22" s="52" t="s">
        <v>23</v>
      </c>
      <c r="M22" s="53">
        <v>0</v>
      </c>
      <c r="N22" s="52" t="s">
        <v>23</v>
      </c>
      <c r="O22" s="52">
        <v>0</v>
      </c>
      <c r="P22" s="52" t="s">
        <v>23</v>
      </c>
      <c r="Q22" s="52">
        <v>0</v>
      </c>
      <c r="R22" s="52" t="s">
        <v>23</v>
      </c>
      <c r="S22" s="52">
        <v>80</v>
      </c>
      <c r="T22" s="52" t="s">
        <v>23</v>
      </c>
      <c r="U22" s="53">
        <v>2582</v>
      </c>
      <c r="V22" s="52" t="s">
        <v>23</v>
      </c>
      <c r="W22" s="52">
        <v>0</v>
      </c>
      <c r="X22" s="52" t="s">
        <v>23</v>
      </c>
      <c r="Y22" s="52">
        <v>950</v>
      </c>
      <c r="Z22" s="52" t="s">
        <v>23</v>
      </c>
      <c r="AA22" s="53">
        <v>0</v>
      </c>
      <c r="AB22" s="54" t="s">
        <v>23</v>
      </c>
      <c r="AC22" s="55">
        <f t="shared" si="0"/>
        <v>3760</v>
      </c>
    </row>
    <row r="23" spans="1:29" x14ac:dyDescent="0.2">
      <c r="A23" s="247"/>
      <c r="B23" s="52"/>
      <c r="C23" s="52" t="s">
        <v>17</v>
      </c>
      <c r="D23" s="52" t="s">
        <v>23</v>
      </c>
      <c r="E23" s="53">
        <v>273</v>
      </c>
      <c r="F23" s="52" t="s">
        <v>23</v>
      </c>
      <c r="G23" s="53">
        <v>159</v>
      </c>
      <c r="H23" s="52" t="s">
        <v>23</v>
      </c>
      <c r="I23" s="53">
        <v>0</v>
      </c>
      <c r="J23" s="52" t="s">
        <v>23</v>
      </c>
      <c r="K23" s="53">
        <v>59</v>
      </c>
      <c r="L23" s="52" t="s">
        <v>23</v>
      </c>
      <c r="M23" s="53">
        <v>30</v>
      </c>
      <c r="N23" s="52" t="s">
        <v>23</v>
      </c>
      <c r="O23" s="52">
        <v>2226</v>
      </c>
      <c r="P23" s="52" t="s">
        <v>23</v>
      </c>
      <c r="Q23" s="52">
        <v>0</v>
      </c>
      <c r="R23" s="52" t="s">
        <v>23</v>
      </c>
      <c r="S23" s="52">
        <v>80</v>
      </c>
      <c r="T23" s="52" t="s">
        <v>23</v>
      </c>
      <c r="U23" s="53">
        <v>2582</v>
      </c>
      <c r="V23" s="52" t="s">
        <v>23</v>
      </c>
      <c r="W23" s="52">
        <v>196</v>
      </c>
      <c r="X23" s="52" t="s">
        <v>23</v>
      </c>
      <c r="Y23" s="52">
        <v>1101</v>
      </c>
      <c r="Z23" s="52" t="s">
        <v>23</v>
      </c>
      <c r="AA23" s="53">
        <v>4302</v>
      </c>
      <c r="AB23" s="54" t="s">
        <v>23</v>
      </c>
      <c r="AC23" s="55">
        <f t="shared" si="0"/>
        <v>11008</v>
      </c>
    </row>
    <row r="24" spans="1:29" x14ac:dyDescent="0.2">
      <c r="A24" s="390" t="s">
        <v>68</v>
      </c>
      <c r="B24" s="302" t="s">
        <v>43</v>
      </c>
      <c r="C24" s="58" t="s">
        <v>18</v>
      </c>
      <c r="D24" s="58">
        <f>D3+D10+D17</f>
        <v>104</v>
      </c>
      <c r="E24" s="59">
        <f>E3+E10+E17</f>
        <v>28143</v>
      </c>
      <c r="F24" s="58">
        <f>F3+F10+F17</f>
        <v>87</v>
      </c>
      <c r="G24" s="59">
        <f>G3+G10+G17</f>
        <v>26726</v>
      </c>
      <c r="H24" s="58">
        <f t="shared" ref="H24:I24" si="1">H3+H10+H17</f>
        <v>81</v>
      </c>
      <c r="I24" s="59">
        <f t="shared" si="1"/>
        <v>24100</v>
      </c>
      <c r="J24" s="58">
        <f t="shared" ref="J24:K24" si="2">J3+J10+J17</f>
        <v>102</v>
      </c>
      <c r="K24" s="59">
        <f t="shared" si="2"/>
        <v>28738</v>
      </c>
      <c r="L24" s="58">
        <f t="shared" ref="L24:M24" si="3">L3+L10+L17</f>
        <v>75</v>
      </c>
      <c r="M24" s="59">
        <f t="shared" si="3"/>
        <v>27797</v>
      </c>
      <c r="N24" s="58">
        <f t="shared" ref="N24:O24" si="4">N3+N10+N17</f>
        <v>75</v>
      </c>
      <c r="O24" s="59">
        <f t="shared" si="4"/>
        <v>23982</v>
      </c>
      <c r="P24" s="58">
        <f t="shared" ref="P24:Q24" si="5">P3+P10+P17</f>
        <v>79</v>
      </c>
      <c r="Q24" s="59">
        <f t="shared" si="5"/>
        <v>21608</v>
      </c>
      <c r="R24" s="58">
        <f t="shared" ref="R24:S24" si="6">R3+R10+R17</f>
        <v>94</v>
      </c>
      <c r="S24" s="59">
        <f t="shared" si="6"/>
        <v>26998</v>
      </c>
      <c r="T24" s="58">
        <f t="shared" ref="T24:U24" si="7">T3+T10+T17</f>
        <v>79</v>
      </c>
      <c r="U24" s="59">
        <f t="shared" si="7"/>
        <v>22924</v>
      </c>
      <c r="V24" s="58">
        <f t="shared" ref="V24:W24" si="8">V3+V10+V17</f>
        <v>89</v>
      </c>
      <c r="W24" s="59">
        <f t="shared" si="8"/>
        <v>25434</v>
      </c>
      <c r="X24" s="58">
        <f t="shared" ref="X24:Y24" si="9">X3+X10+X17</f>
        <v>81</v>
      </c>
      <c r="Y24" s="59">
        <f t="shared" si="9"/>
        <v>23322</v>
      </c>
      <c r="Z24" s="58">
        <f t="shared" ref="Z24:AA24" si="10">Z3+Z10+Z17</f>
        <v>120</v>
      </c>
      <c r="AA24" s="59">
        <f t="shared" si="10"/>
        <v>35745</v>
      </c>
      <c r="AB24" s="58">
        <f>SUMIF($D$2:$AA$2, "No. of Dwelling Units Approved", D24:AA24)</f>
        <v>1066</v>
      </c>
      <c r="AC24" s="59">
        <f t="shared" si="0"/>
        <v>315517</v>
      </c>
    </row>
    <row r="25" spans="1:29" x14ac:dyDescent="0.2">
      <c r="A25" s="390"/>
      <c r="B25" s="302"/>
      <c r="C25" s="58" t="s">
        <v>19</v>
      </c>
      <c r="D25" s="58">
        <f t="shared" ref="D25:E26" si="11">D4+D11+D18</f>
        <v>18</v>
      </c>
      <c r="E25" s="59">
        <f t="shared" si="11"/>
        <v>3320</v>
      </c>
      <c r="F25" s="58">
        <f t="shared" ref="F25:G26" si="12">F4+F11+F18</f>
        <v>9</v>
      </c>
      <c r="G25" s="59">
        <f t="shared" si="12"/>
        <v>1705</v>
      </c>
      <c r="H25" s="58">
        <f t="shared" ref="H25:I25" si="13">H4+H11+H18</f>
        <v>4</v>
      </c>
      <c r="I25" s="59">
        <f t="shared" si="13"/>
        <v>480</v>
      </c>
      <c r="J25" s="58">
        <f t="shared" ref="J25:K25" si="14">J4+J11+J18</f>
        <v>11</v>
      </c>
      <c r="K25" s="59">
        <f t="shared" si="14"/>
        <v>4244</v>
      </c>
      <c r="L25" s="58">
        <f t="shared" ref="L25:M25" si="15">L4+L11+L18</f>
        <v>2</v>
      </c>
      <c r="M25" s="59">
        <f t="shared" si="15"/>
        <v>512</v>
      </c>
      <c r="N25" s="58">
        <f t="shared" ref="N25:O25" si="16">N4+N11+N18</f>
        <v>18</v>
      </c>
      <c r="O25" s="59">
        <f t="shared" si="16"/>
        <v>4888</v>
      </c>
      <c r="P25" s="58">
        <f t="shared" ref="P25:Q25" si="17">P4+P11+P18</f>
        <v>0</v>
      </c>
      <c r="Q25" s="59">
        <f t="shared" si="17"/>
        <v>0</v>
      </c>
      <c r="R25" s="58">
        <f t="shared" ref="R25:S25" si="18">R4+R11+R18</f>
        <v>0</v>
      </c>
      <c r="S25" s="59">
        <f t="shared" si="18"/>
        <v>0</v>
      </c>
      <c r="T25" s="58">
        <f t="shared" ref="T25:U25" si="19">T4+T11+T18</f>
        <v>18</v>
      </c>
      <c r="U25" s="59">
        <f t="shared" si="19"/>
        <v>9068</v>
      </c>
      <c r="V25" s="58">
        <f t="shared" ref="V25:W25" si="20">V4+V11+V18</f>
        <v>0</v>
      </c>
      <c r="W25" s="59">
        <f t="shared" si="20"/>
        <v>0</v>
      </c>
      <c r="X25" s="58">
        <f t="shared" ref="X25:Y25" si="21">X4+X11+X18</f>
        <v>21</v>
      </c>
      <c r="Y25" s="59">
        <f t="shared" si="21"/>
        <v>3185</v>
      </c>
      <c r="Z25" s="58">
        <f t="shared" ref="Z25:AA25" si="22">Z4+Z11+Z18</f>
        <v>11</v>
      </c>
      <c r="AA25" s="59">
        <f t="shared" si="22"/>
        <v>2047</v>
      </c>
      <c r="AB25" s="58">
        <f>SUMIF($D$2:$AA$2, "No. of Dwelling Units Approved", D25:AA25)</f>
        <v>112</v>
      </c>
      <c r="AC25" s="59">
        <f t="shared" si="0"/>
        <v>29449</v>
      </c>
    </row>
    <row r="26" spans="1:29" x14ac:dyDescent="0.2">
      <c r="A26" s="390"/>
      <c r="B26" s="58"/>
      <c r="C26" s="58" t="s">
        <v>20</v>
      </c>
      <c r="D26" s="58">
        <f t="shared" si="11"/>
        <v>122</v>
      </c>
      <c r="E26" s="59">
        <f t="shared" si="11"/>
        <v>31462</v>
      </c>
      <c r="F26" s="58">
        <f t="shared" si="12"/>
        <v>96</v>
      </c>
      <c r="G26" s="59">
        <f t="shared" si="12"/>
        <v>28431</v>
      </c>
      <c r="H26" s="58">
        <f t="shared" ref="H26:I26" si="23">H5+H12+H19</f>
        <v>85</v>
      </c>
      <c r="I26" s="59">
        <f t="shared" si="23"/>
        <v>24580</v>
      </c>
      <c r="J26" s="58">
        <f t="shared" ref="J26:K26" si="24">J5+J12+J19</f>
        <v>113</v>
      </c>
      <c r="K26" s="59">
        <f t="shared" si="24"/>
        <v>32982</v>
      </c>
      <c r="L26" s="58">
        <f t="shared" ref="L26:M26" si="25">L5+L12+L19</f>
        <v>77</v>
      </c>
      <c r="M26" s="59">
        <f t="shared" si="25"/>
        <v>28309</v>
      </c>
      <c r="N26" s="58">
        <f t="shared" ref="N26:O26" si="26">N5+N12+N19</f>
        <v>93</v>
      </c>
      <c r="O26" s="59">
        <f t="shared" si="26"/>
        <v>28870</v>
      </c>
      <c r="P26" s="58">
        <f t="shared" ref="P26:Q26" si="27">P5+P12+P19</f>
        <v>79</v>
      </c>
      <c r="Q26" s="59">
        <f t="shared" si="27"/>
        <v>21608</v>
      </c>
      <c r="R26" s="58">
        <f t="shared" ref="R26:S26" si="28">R5+R12+R19</f>
        <v>94</v>
      </c>
      <c r="S26" s="59">
        <f t="shared" si="28"/>
        <v>26998</v>
      </c>
      <c r="T26" s="58">
        <f t="shared" ref="T26:U26" si="29">T5+T12+T19</f>
        <v>97</v>
      </c>
      <c r="U26" s="59">
        <f t="shared" si="29"/>
        <v>31992</v>
      </c>
      <c r="V26" s="58">
        <f t="shared" ref="V26:W26" si="30">V5+V12+V19</f>
        <v>89</v>
      </c>
      <c r="W26" s="59">
        <f t="shared" si="30"/>
        <v>25434</v>
      </c>
      <c r="X26" s="58">
        <f t="shared" ref="X26:Y26" si="31">X5+X12+X19</f>
        <v>102</v>
      </c>
      <c r="Y26" s="59">
        <f t="shared" si="31"/>
        <v>26508</v>
      </c>
      <c r="Z26" s="58">
        <f t="shared" ref="Z26:AA26" si="32">Z5+Z12+Z19</f>
        <v>131</v>
      </c>
      <c r="AA26" s="59">
        <f t="shared" si="32"/>
        <v>37792</v>
      </c>
      <c r="AB26" s="58">
        <f>SUMIF($D$2:$AA$2, "No. of Dwelling Units Approved", D26:AA26)</f>
        <v>1178</v>
      </c>
      <c r="AC26" s="59">
        <f t="shared" si="0"/>
        <v>344966</v>
      </c>
    </row>
    <row r="27" spans="1:29" x14ac:dyDescent="0.2">
      <c r="A27" s="390"/>
      <c r="B27" s="58"/>
      <c r="C27" s="58" t="s">
        <v>14</v>
      </c>
      <c r="D27" s="58" t="s">
        <v>23</v>
      </c>
      <c r="E27" s="59">
        <f t="shared" ref="E27:G29" si="33">E6+E13+E20</f>
        <v>5254</v>
      </c>
      <c r="F27" s="58" t="s">
        <v>23</v>
      </c>
      <c r="G27" s="59">
        <f t="shared" si="33"/>
        <v>4326</v>
      </c>
      <c r="H27" s="58" t="s">
        <v>23</v>
      </c>
      <c r="I27" s="59">
        <f t="shared" ref="I27:K27" si="34">I6+I13+I20</f>
        <v>6096</v>
      </c>
      <c r="J27" s="58" t="s">
        <v>23</v>
      </c>
      <c r="K27" s="59">
        <f t="shared" si="34"/>
        <v>5638</v>
      </c>
      <c r="L27" s="58" t="s">
        <v>23</v>
      </c>
      <c r="M27" s="59">
        <f t="shared" ref="M27:O27" si="35">M6+M13+M20</f>
        <v>3693</v>
      </c>
      <c r="N27" s="58" t="s">
        <v>23</v>
      </c>
      <c r="O27" s="59">
        <f t="shared" si="35"/>
        <v>2540</v>
      </c>
      <c r="P27" s="58" t="s">
        <v>23</v>
      </c>
      <c r="Q27" s="59">
        <f t="shared" ref="Q27:S27" si="36">Q6+Q13+Q20</f>
        <v>3615</v>
      </c>
      <c r="R27" s="58" t="s">
        <v>23</v>
      </c>
      <c r="S27" s="59">
        <f t="shared" si="36"/>
        <v>2970</v>
      </c>
      <c r="T27" s="58" t="s">
        <v>23</v>
      </c>
      <c r="U27" s="59">
        <f t="shared" ref="U27:W27" si="37">U6+U13+U20</f>
        <v>5174</v>
      </c>
      <c r="V27" s="58" t="s">
        <v>23</v>
      </c>
      <c r="W27" s="59">
        <f t="shared" si="37"/>
        <v>5557</v>
      </c>
      <c r="X27" s="58" t="s">
        <v>23</v>
      </c>
      <c r="Y27" s="59">
        <f t="shared" ref="Y27:AA27" si="38">Y6+Y13+Y20</f>
        <v>3851</v>
      </c>
      <c r="Z27" s="58" t="s">
        <v>23</v>
      </c>
      <c r="AA27" s="59">
        <f t="shared" si="38"/>
        <v>6658</v>
      </c>
      <c r="AB27" s="58" t="s">
        <v>23</v>
      </c>
      <c r="AC27" s="59">
        <f t="shared" si="0"/>
        <v>55372</v>
      </c>
    </row>
    <row r="28" spans="1:29" x14ac:dyDescent="0.2">
      <c r="A28" s="390"/>
      <c r="B28" s="58"/>
      <c r="C28" s="58" t="s">
        <v>15</v>
      </c>
      <c r="D28" s="58" t="s">
        <v>23</v>
      </c>
      <c r="E28" s="59">
        <f t="shared" si="33"/>
        <v>36847</v>
      </c>
      <c r="F28" s="58" t="s">
        <v>23</v>
      </c>
      <c r="G28" s="59">
        <f t="shared" si="33"/>
        <v>32757</v>
      </c>
      <c r="H28" s="58" t="s">
        <v>23</v>
      </c>
      <c r="I28" s="59">
        <f t="shared" ref="I28:K28" si="39">I7+I14+I21</f>
        <v>30676</v>
      </c>
      <c r="J28" s="58" t="s">
        <v>23</v>
      </c>
      <c r="K28" s="59">
        <f t="shared" si="39"/>
        <v>38620</v>
      </c>
      <c r="L28" s="58" t="s">
        <v>23</v>
      </c>
      <c r="M28" s="59">
        <f t="shared" ref="M28:O28" si="40">M7+M14+M21</f>
        <v>32002</v>
      </c>
      <c r="N28" s="58" t="s">
        <v>23</v>
      </c>
      <c r="O28" s="59">
        <f t="shared" si="40"/>
        <v>31410</v>
      </c>
      <c r="P28" s="58" t="s">
        <v>23</v>
      </c>
      <c r="Q28" s="59">
        <f t="shared" ref="Q28:S28" si="41">Q7+Q14+Q21</f>
        <v>25224</v>
      </c>
      <c r="R28" s="58" t="s">
        <v>23</v>
      </c>
      <c r="S28" s="59">
        <f t="shared" si="41"/>
        <v>29967</v>
      </c>
      <c r="T28" s="58" t="s">
        <v>23</v>
      </c>
      <c r="U28" s="59">
        <f t="shared" ref="U28:W28" si="42">U7+U14+U21</f>
        <v>37165</v>
      </c>
      <c r="V28" s="58" t="s">
        <v>23</v>
      </c>
      <c r="W28" s="59">
        <f t="shared" si="42"/>
        <v>30991</v>
      </c>
      <c r="X28" s="58" t="s">
        <v>23</v>
      </c>
      <c r="Y28" s="59">
        <f t="shared" ref="Y28:AA28" si="43">Y7+Y14+Y21</f>
        <v>30357</v>
      </c>
      <c r="Z28" s="58" t="s">
        <v>23</v>
      </c>
      <c r="AA28" s="59">
        <f t="shared" si="43"/>
        <v>44450</v>
      </c>
      <c r="AB28" s="58" t="s">
        <v>23</v>
      </c>
      <c r="AC28" s="59">
        <f t="shared" si="0"/>
        <v>400466</v>
      </c>
    </row>
    <row r="29" spans="1:29" x14ac:dyDescent="0.2">
      <c r="A29" s="390"/>
      <c r="B29" s="58"/>
      <c r="C29" s="58" t="s">
        <v>16</v>
      </c>
      <c r="D29" s="58" t="s">
        <v>23</v>
      </c>
      <c r="E29" s="59">
        <f t="shared" si="33"/>
        <v>15935</v>
      </c>
      <c r="F29" s="58" t="s">
        <v>23</v>
      </c>
      <c r="G29" s="59">
        <f t="shared" si="33"/>
        <v>12711</v>
      </c>
      <c r="H29" s="58" t="s">
        <v>23</v>
      </c>
      <c r="I29" s="59">
        <f t="shared" ref="I29:K29" si="44">I8+I15+I22</f>
        <v>6914</v>
      </c>
      <c r="J29" s="58" t="s">
        <v>23</v>
      </c>
      <c r="K29" s="59">
        <f t="shared" si="44"/>
        <v>11394</v>
      </c>
      <c r="L29" s="58" t="s">
        <v>23</v>
      </c>
      <c r="M29" s="59">
        <f t="shared" ref="M29:O29" si="45">M8+M15+M22</f>
        <v>4665</v>
      </c>
      <c r="N29" s="58" t="s">
        <v>23</v>
      </c>
      <c r="O29" s="59">
        <f t="shared" si="45"/>
        <v>3736</v>
      </c>
      <c r="P29" s="58" t="s">
        <v>23</v>
      </c>
      <c r="Q29" s="59">
        <f t="shared" ref="Q29:S29" si="46">Q8+Q15+Q22</f>
        <v>5129</v>
      </c>
      <c r="R29" s="58" t="s">
        <v>23</v>
      </c>
      <c r="S29" s="59">
        <f t="shared" si="46"/>
        <v>8627</v>
      </c>
      <c r="T29" s="58" t="s">
        <v>23</v>
      </c>
      <c r="U29" s="59">
        <f t="shared" ref="U29:W29" si="47">U8+U15+U22</f>
        <v>10946</v>
      </c>
      <c r="V29" s="58" t="s">
        <v>23</v>
      </c>
      <c r="W29" s="59">
        <f t="shared" si="47"/>
        <v>17378</v>
      </c>
      <c r="X29" s="58" t="s">
        <v>23</v>
      </c>
      <c r="Y29" s="59">
        <f t="shared" ref="Y29:AA29" si="48">Y8+Y15+Y22</f>
        <v>12082</v>
      </c>
      <c r="Z29" s="58" t="s">
        <v>23</v>
      </c>
      <c r="AA29" s="59">
        <f t="shared" si="48"/>
        <v>3165</v>
      </c>
      <c r="AB29" s="58" t="s">
        <v>23</v>
      </c>
      <c r="AC29" s="59">
        <f t="shared" si="0"/>
        <v>112682</v>
      </c>
    </row>
    <row r="30" spans="1:29" x14ac:dyDescent="0.2">
      <c r="A30" s="390"/>
      <c r="B30" s="58"/>
      <c r="C30" s="58" t="s">
        <v>17</v>
      </c>
      <c r="D30" s="58" t="s">
        <v>23</v>
      </c>
      <c r="E30" s="59">
        <f>E9+E16+E23</f>
        <v>52782</v>
      </c>
      <c r="F30" s="58" t="s">
        <v>23</v>
      </c>
      <c r="G30" s="59">
        <f>G9+G16+G23</f>
        <v>45468</v>
      </c>
      <c r="H30" s="58" t="s">
        <v>23</v>
      </c>
      <c r="I30" s="59">
        <f t="shared" ref="I30:K30" si="49">I9+I16+I23</f>
        <v>37590</v>
      </c>
      <c r="J30" s="58" t="s">
        <v>23</v>
      </c>
      <c r="K30" s="59">
        <f t="shared" si="49"/>
        <v>50014</v>
      </c>
      <c r="L30" s="58" t="s">
        <v>23</v>
      </c>
      <c r="M30" s="59">
        <f t="shared" ref="M30:O30" si="50">M9+M16+M23</f>
        <v>36667</v>
      </c>
      <c r="N30" s="58" t="s">
        <v>23</v>
      </c>
      <c r="O30" s="59">
        <f t="shared" si="50"/>
        <v>35146</v>
      </c>
      <c r="P30" s="58" t="s">
        <v>23</v>
      </c>
      <c r="Q30" s="59">
        <f t="shared" ref="Q30:S30" si="51">Q9+Q16+Q23</f>
        <v>30353</v>
      </c>
      <c r="R30" s="58" t="s">
        <v>23</v>
      </c>
      <c r="S30" s="59">
        <f t="shared" si="51"/>
        <v>38594</v>
      </c>
      <c r="T30" s="58" t="s">
        <v>23</v>
      </c>
      <c r="U30" s="59">
        <f t="shared" ref="U30:W30" si="52">U9+U16+U23</f>
        <v>48111</v>
      </c>
      <c r="V30" s="58" t="s">
        <v>23</v>
      </c>
      <c r="W30" s="59">
        <f t="shared" si="52"/>
        <v>48367</v>
      </c>
      <c r="X30" s="58" t="s">
        <v>23</v>
      </c>
      <c r="Y30" s="59">
        <f t="shared" ref="Y30:AA30" si="53">Y9+Y16+Y23</f>
        <v>42440</v>
      </c>
      <c r="Z30" s="58" t="s">
        <v>23</v>
      </c>
      <c r="AA30" s="59">
        <f t="shared" si="53"/>
        <v>47616</v>
      </c>
      <c r="AB30" s="58" t="s">
        <v>23</v>
      </c>
      <c r="AC30" s="59">
        <f t="shared" si="0"/>
        <v>513148</v>
      </c>
    </row>
    <row r="31" spans="1:29" x14ac:dyDescent="0.2">
      <c r="A31" s="251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112"/>
      <c r="AC31" s="112"/>
    </row>
    <row r="32" spans="1:29" x14ac:dyDescent="0.2">
      <c r="A32" s="313" t="s">
        <v>48</v>
      </c>
      <c r="B32" s="274"/>
      <c r="C32" s="274"/>
      <c r="D32" s="274"/>
      <c r="E32" s="273"/>
      <c r="F32" s="274"/>
      <c r="G32" s="273"/>
      <c r="H32" s="273"/>
      <c r="I32" s="273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</row>
    <row r="33" spans="1:29" x14ac:dyDescent="0.2">
      <c r="A33" s="247">
        <v>30601</v>
      </c>
      <c r="B33" s="52" t="s">
        <v>46</v>
      </c>
      <c r="C33" s="52" t="s">
        <v>18</v>
      </c>
      <c r="D33" s="52">
        <v>38</v>
      </c>
      <c r="E33" s="53">
        <v>10833</v>
      </c>
      <c r="F33" s="52">
        <v>29</v>
      </c>
      <c r="G33" s="53">
        <v>10758</v>
      </c>
      <c r="H33" s="52">
        <v>29</v>
      </c>
      <c r="I33" s="53">
        <v>8569</v>
      </c>
      <c r="J33" s="52">
        <v>37</v>
      </c>
      <c r="K33" s="53">
        <v>10923</v>
      </c>
      <c r="L33" s="52">
        <v>23</v>
      </c>
      <c r="M33" s="53">
        <v>6568</v>
      </c>
      <c r="N33" s="52">
        <v>27</v>
      </c>
      <c r="O33" s="53">
        <v>8184</v>
      </c>
      <c r="P33" s="52">
        <v>39</v>
      </c>
      <c r="Q33" s="53">
        <v>10744</v>
      </c>
      <c r="R33" s="52">
        <v>41</v>
      </c>
      <c r="S33" s="53">
        <v>10932</v>
      </c>
      <c r="T33" s="52">
        <v>33</v>
      </c>
      <c r="U33" s="53">
        <v>9869</v>
      </c>
      <c r="V33" s="52">
        <v>38</v>
      </c>
      <c r="W33" s="53">
        <v>12650</v>
      </c>
      <c r="X33" s="52">
        <v>25</v>
      </c>
      <c r="Y33" s="53">
        <v>8726</v>
      </c>
      <c r="Z33" s="52">
        <v>25</v>
      </c>
      <c r="AA33" s="53">
        <v>7224</v>
      </c>
      <c r="AB33" s="54">
        <f>SUMIF($D$2:$AA$2, "No. of Dwelling Units Approved", D33:AA33)</f>
        <v>384</v>
      </c>
      <c r="AC33" s="55">
        <f t="shared" si="0"/>
        <v>115980</v>
      </c>
    </row>
    <row r="34" spans="1:29" x14ac:dyDescent="0.2">
      <c r="A34" s="247"/>
      <c r="B34" s="52"/>
      <c r="C34" s="52" t="s">
        <v>19</v>
      </c>
      <c r="D34" s="52">
        <v>0</v>
      </c>
      <c r="E34" s="53">
        <v>0</v>
      </c>
      <c r="F34" s="52">
        <v>3</v>
      </c>
      <c r="G34" s="53">
        <v>800</v>
      </c>
      <c r="H34" s="52">
        <v>0</v>
      </c>
      <c r="I34" s="53">
        <v>0</v>
      </c>
      <c r="J34" s="52">
        <v>4</v>
      </c>
      <c r="K34" s="53">
        <v>980</v>
      </c>
      <c r="L34" s="52">
        <v>0</v>
      </c>
      <c r="M34" s="53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3">
        <v>0</v>
      </c>
      <c r="AB34" s="54">
        <f>SUMIF($D$2:$AA$2, "No. of Dwelling Units Approved", D34:AA34)</f>
        <v>7</v>
      </c>
      <c r="AC34" s="54">
        <f t="shared" si="0"/>
        <v>1780</v>
      </c>
    </row>
    <row r="35" spans="1:29" x14ac:dyDescent="0.2">
      <c r="A35" s="247"/>
      <c r="B35" s="52"/>
      <c r="C35" s="52" t="s">
        <v>20</v>
      </c>
      <c r="D35" s="52">
        <v>38</v>
      </c>
      <c r="E35" s="53">
        <v>10833</v>
      </c>
      <c r="F35" s="52">
        <v>32</v>
      </c>
      <c r="G35" s="53">
        <v>11558</v>
      </c>
      <c r="H35" s="52">
        <v>29</v>
      </c>
      <c r="I35" s="53">
        <v>8569</v>
      </c>
      <c r="J35" s="52">
        <v>41</v>
      </c>
      <c r="K35" s="53">
        <v>11903</v>
      </c>
      <c r="L35" s="52">
        <v>23</v>
      </c>
      <c r="M35" s="53">
        <v>6568</v>
      </c>
      <c r="N35" s="52">
        <v>27</v>
      </c>
      <c r="O35" s="53">
        <v>8184</v>
      </c>
      <c r="P35" s="52">
        <v>39</v>
      </c>
      <c r="Q35" s="53">
        <v>10744</v>
      </c>
      <c r="R35" s="52">
        <v>41</v>
      </c>
      <c r="S35" s="53">
        <v>10932</v>
      </c>
      <c r="T35" s="52">
        <v>33</v>
      </c>
      <c r="U35" s="53">
        <v>9869</v>
      </c>
      <c r="V35" s="52">
        <v>38</v>
      </c>
      <c r="W35" s="53">
        <v>12650</v>
      </c>
      <c r="X35" s="52">
        <v>25</v>
      </c>
      <c r="Y35" s="53">
        <v>8726</v>
      </c>
      <c r="Z35" s="52">
        <v>25</v>
      </c>
      <c r="AA35" s="53">
        <v>7224</v>
      </c>
      <c r="AB35" s="54">
        <f>SUMIF($D$2:$AA$2, "No. of Dwelling Units Approved", D35:AA35)</f>
        <v>391</v>
      </c>
      <c r="AC35" s="55">
        <f t="shared" si="0"/>
        <v>117760</v>
      </c>
    </row>
    <row r="36" spans="1:29" x14ac:dyDescent="0.2">
      <c r="A36" s="247"/>
      <c r="B36" s="52"/>
      <c r="C36" s="52" t="s">
        <v>14</v>
      </c>
      <c r="D36" s="52" t="s">
        <v>23</v>
      </c>
      <c r="E36" s="53">
        <v>1295</v>
      </c>
      <c r="F36" s="52" t="s">
        <v>23</v>
      </c>
      <c r="G36" s="53">
        <v>846</v>
      </c>
      <c r="H36" s="52" t="s">
        <v>23</v>
      </c>
      <c r="I36" s="53">
        <v>910</v>
      </c>
      <c r="J36" s="52" t="s">
        <v>23</v>
      </c>
      <c r="K36" s="53">
        <v>1005</v>
      </c>
      <c r="L36" s="52" t="s">
        <v>23</v>
      </c>
      <c r="M36" s="53">
        <v>450</v>
      </c>
      <c r="N36" s="52" t="s">
        <v>23</v>
      </c>
      <c r="O36" s="53">
        <v>712</v>
      </c>
      <c r="P36" s="52" t="s">
        <v>23</v>
      </c>
      <c r="Q36" s="53">
        <v>804</v>
      </c>
      <c r="R36" s="52" t="s">
        <v>23</v>
      </c>
      <c r="S36" s="53">
        <v>573</v>
      </c>
      <c r="T36" s="52" t="s">
        <v>23</v>
      </c>
      <c r="U36" s="53">
        <v>982</v>
      </c>
      <c r="V36" s="52" t="s">
        <v>23</v>
      </c>
      <c r="W36" s="53">
        <v>2463</v>
      </c>
      <c r="X36" s="52" t="s">
        <v>23</v>
      </c>
      <c r="Y36" s="53">
        <v>715</v>
      </c>
      <c r="Z36" s="52" t="s">
        <v>23</v>
      </c>
      <c r="AA36" s="53">
        <v>1871</v>
      </c>
      <c r="AB36" s="54" t="s">
        <v>23</v>
      </c>
      <c r="AC36" s="55">
        <f t="shared" si="0"/>
        <v>12626</v>
      </c>
    </row>
    <row r="37" spans="1:29" x14ac:dyDescent="0.2">
      <c r="A37" s="247"/>
      <c r="B37" s="52"/>
      <c r="C37" s="52" t="s">
        <v>15</v>
      </c>
      <c r="D37" s="52" t="s">
        <v>23</v>
      </c>
      <c r="E37" s="53">
        <v>12128</v>
      </c>
      <c r="F37" s="52" t="s">
        <v>23</v>
      </c>
      <c r="G37" s="53">
        <v>12403</v>
      </c>
      <c r="H37" s="52" t="s">
        <v>23</v>
      </c>
      <c r="I37" s="53">
        <v>9478</v>
      </c>
      <c r="J37" s="52" t="s">
        <v>23</v>
      </c>
      <c r="K37" s="53">
        <v>12908</v>
      </c>
      <c r="L37" s="52" t="s">
        <v>23</v>
      </c>
      <c r="M37" s="53">
        <v>7017</v>
      </c>
      <c r="N37" s="52" t="s">
        <v>23</v>
      </c>
      <c r="O37" s="53">
        <v>8896</v>
      </c>
      <c r="P37" s="52" t="s">
        <v>23</v>
      </c>
      <c r="Q37" s="53">
        <v>11547</v>
      </c>
      <c r="R37" s="52" t="s">
        <v>23</v>
      </c>
      <c r="S37" s="53">
        <v>11505</v>
      </c>
      <c r="T37" s="52" t="s">
        <v>23</v>
      </c>
      <c r="U37" s="53">
        <v>10851</v>
      </c>
      <c r="V37" s="52" t="s">
        <v>23</v>
      </c>
      <c r="W37" s="53">
        <v>15113</v>
      </c>
      <c r="X37" s="52" t="s">
        <v>23</v>
      </c>
      <c r="Y37" s="53">
        <v>9440</v>
      </c>
      <c r="Z37" s="52" t="s">
        <v>23</v>
      </c>
      <c r="AA37" s="53">
        <v>9095</v>
      </c>
      <c r="AB37" s="54" t="s">
        <v>23</v>
      </c>
      <c r="AC37" s="55">
        <f t="shared" si="0"/>
        <v>130381</v>
      </c>
    </row>
    <row r="38" spans="1:29" x14ac:dyDescent="0.2">
      <c r="A38" s="247"/>
      <c r="B38" s="52"/>
      <c r="C38" s="52" t="s">
        <v>16</v>
      </c>
      <c r="D38" s="52" t="s">
        <v>23</v>
      </c>
      <c r="E38" s="53">
        <v>529</v>
      </c>
      <c r="F38" s="52" t="s">
        <v>23</v>
      </c>
      <c r="G38" s="53">
        <v>259</v>
      </c>
      <c r="H38" s="52" t="s">
        <v>23</v>
      </c>
      <c r="I38" s="53">
        <v>650</v>
      </c>
      <c r="J38" s="52" t="s">
        <v>23</v>
      </c>
      <c r="K38" s="53">
        <v>972</v>
      </c>
      <c r="L38" s="52" t="s">
        <v>23</v>
      </c>
      <c r="M38" s="53">
        <v>1010</v>
      </c>
      <c r="N38" s="52" t="s">
        <v>23</v>
      </c>
      <c r="O38" s="53">
        <v>0</v>
      </c>
      <c r="P38" s="52" t="s">
        <v>23</v>
      </c>
      <c r="Q38" s="53">
        <v>166</v>
      </c>
      <c r="R38" s="52" t="s">
        <v>23</v>
      </c>
      <c r="S38" s="53">
        <v>92</v>
      </c>
      <c r="T38" s="52" t="s">
        <v>23</v>
      </c>
      <c r="U38" s="53">
        <v>238</v>
      </c>
      <c r="V38" s="52" t="s">
        <v>23</v>
      </c>
      <c r="W38" s="53">
        <v>900</v>
      </c>
      <c r="X38" s="52" t="s">
        <v>23</v>
      </c>
      <c r="Y38" s="53">
        <v>2916</v>
      </c>
      <c r="Z38" s="52" t="s">
        <v>23</v>
      </c>
      <c r="AA38" s="53">
        <v>415</v>
      </c>
      <c r="AB38" s="54" t="s">
        <v>23</v>
      </c>
      <c r="AC38" s="55">
        <f t="shared" si="0"/>
        <v>8147</v>
      </c>
    </row>
    <row r="39" spans="1:29" x14ac:dyDescent="0.2">
      <c r="A39" s="247"/>
      <c r="B39" s="52"/>
      <c r="C39" s="52" t="s">
        <v>17</v>
      </c>
      <c r="D39" s="52" t="s">
        <v>23</v>
      </c>
      <c r="E39" s="53">
        <v>12657</v>
      </c>
      <c r="F39" s="52" t="s">
        <v>23</v>
      </c>
      <c r="G39" s="53">
        <v>12662</v>
      </c>
      <c r="H39" s="52" t="s">
        <v>23</v>
      </c>
      <c r="I39" s="53">
        <v>10128</v>
      </c>
      <c r="J39" s="52" t="s">
        <v>23</v>
      </c>
      <c r="K39" s="53">
        <v>13880</v>
      </c>
      <c r="L39" s="52" t="s">
        <v>23</v>
      </c>
      <c r="M39" s="53">
        <v>8027</v>
      </c>
      <c r="N39" s="52" t="s">
        <v>23</v>
      </c>
      <c r="O39" s="53">
        <v>8896</v>
      </c>
      <c r="P39" s="52" t="s">
        <v>23</v>
      </c>
      <c r="Q39" s="53">
        <v>11713</v>
      </c>
      <c r="R39" s="52" t="s">
        <v>23</v>
      </c>
      <c r="S39" s="53">
        <v>11597</v>
      </c>
      <c r="T39" s="52" t="s">
        <v>23</v>
      </c>
      <c r="U39" s="53">
        <v>11089</v>
      </c>
      <c r="V39" s="52" t="s">
        <v>23</v>
      </c>
      <c r="W39" s="53">
        <v>16013</v>
      </c>
      <c r="X39" s="52" t="s">
        <v>23</v>
      </c>
      <c r="Y39" s="53">
        <v>12356</v>
      </c>
      <c r="Z39" s="52" t="s">
        <v>23</v>
      </c>
      <c r="AA39" s="53">
        <v>9510</v>
      </c>
      <c r="AB39" s="54" t="s">
        <v>23</v>
      </c>
      <c r="AC39" s="55">
        <f t="shared" si="0"/>
        <v>138528</v>
      </c>
    </row>
    <row r="40" spans="1:29" x14ac:dyDescent="0.2">
      <c r="A40" s="251">
        <v>30602</v>
      </c>
      <c r="B40" s="56" t="s">
        <v>47</v>
      </c>
      <c r="C40" s="56" t="s">
        <v>18</v>
      </c>
      <c r="D40" s="56">
        <v>31</v>
      </c>
      <c r="E40" s="57">
        <v>8535</v>
      </c>
      <c r="F40" s="56">
        <v>15</v>
      </c>
      <c r="G40" s="57">
        <v>4414</v>
      </c>
      <c r="H40" s="56">
        <v>20</v>
      </c>
      <c r="I40" s="57">
        <v>6552</v>
      </c>
      <c r="J40" s="56">
        <v>22</v>
      </c>
      <c r="K40" s="57">
        <v>6114</v>
      </c>
      <c r="L40" s="56">
        <v>9</v>
      </c>
      <c r="M40" s="57">
        <v>3230</v>
      </c>
      <c r="N40" s="56">
        <v>3</v>
      </c>
      <c r="O40" s="57">
        <v>1130</v>
      </c>
      <c r="P40" s="56">
        <v>20</v>
      </c>
      <c r="Q40" s="57">
        <v>5980</v>
      </c>
      <c r="R40" s="56">
        <v>19</v>
      </c>
      <c r="S40" s="57">
        <v>5619</v>
      </c>
      <c r="T40" s="56">
        <v>19</v>
      </c>
      <c r="U40" s="57">
        <v>5927</v>
      </c>
      <c r="V40" s="56">
        <v>21</v>
      </c>
      <c r="W40" s="57">
        <v>5650</v>
      </c>
      <c r="X40" s="56">
        <v>27</v>
      </c>
      <c r="Y40" s="57">
        <v>8310</v>
      </c>
      <c r="Z40" s="56">
        <v>19</v>
      </c>
      <c r="AA40" s="57">
        <v>5259</v>
      </c>
      <c r="AB40" s="110">
        <f>SUMIF($D$2:$AA$2, "No. of Dwelling Units Approved", D40:AA40)</f>
        <v>225</v>
      </c>
      <c r="AC40" s="111">
        <f t="shared" si="0"/>
        <v>66720</v>
      </c>
    </row>
    <row r="41" spans="1:29" x14ac:dyDescent="0.2">
      <c r="A41" s="251"/>
      <c r="B41" s="56"/>
      <c r="C41" s="56" t="s">
        <v>19</v>
      </c>
      <c r="D41" s="56">
        <v>0</v>
      </c>
      <c r="E41" s="57">
        <v>0</v>
      </c>
      <c r="F41" s="56">
        <v>3</v>
      </c>
      <c r="G41" s="57">
        <v>505</v>
      </c>
      <c r="H41" s="56">
        <v>0</v>
      </c>
      <c r="I41" s="57">
        <v>0</v>
      </c>
      <c r="J41" s="56">
        <v>7</v>
      </c>
      <c r="K41" s="57">
        <v>3264</v>
      </c>
      <c r="L41" s="56">
        <v>2</v>
      </c>
      <c r="M41" s="56">
        <v>512</v>
      </c>
      <c r="N41" s="56">
        <v>14</v>
      </c>
      <c r="O41" s="56">
        <v>2695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14</v>
      </c>
      <c r="Y41" s="56">
        <v>1913</v>
      </c>
      <c r="Z41" s="56">
        <v>9</v>
      </c>
      <c r="AA41" s="57">
        <v>1800</v>
      </c>
      <c r="AB41" s="110">
        <f t="shared" ref="AB41:AB42" si="54">SUMIF($D$2:$AA$2, "No. of Dwelling Units Approved", D41:AA41)</f>
        <v>49</v>
      </c>
      <c r="AC41" s="110">
        <f t="shared" si="0"/>
        <v>10689</v>
      </c>
    </row>
    <row r="42" spans="1:29" x14ac:dyDescent="0.2">
      <c r="A42" s="251"/>
      <c r="B42" s="56"/>
      <c r="C42" s="56" t="s">
        <v>20</v>
      </c>
      <c r="D42" s="56">
        <v>31</v>
      </c>
      <c r="E42" s="57">
        <v>8535</v>
      </c>
      <c r="F42" s="56">
        <v>18</v>
      </c>
      <c r="G42" s="57">
        <v>4919</v>
      </c>
      <c r="H42" s="56">
        <v>20</v>
      </c>
      <c r="I42" s="57">
        <v>6552</v>
      </c>
      <c r="J42" s="56">
        <v>29</v>
      </c>
      <c r="K42" s="57">
        <v>9378</v>
      </c>
      <c r="L42" s="56">
        <v>11</v>
      </c>
      <c r="M42" s="57">
        <v>3742</v>
      </c>
      <c r="N42" s="56">
        <v>17</v>
      </c>
      <c r="O42" s="57">
        <v>3825</v>
      </c>
      <c r="P42" s="56">
        <v>20</v>
      </c>
      <c r="Q42" s="57">
        <v>5980</v>
      </c>
      <c r="R42" s="56">
        <v>19</v>
      </c>
      <c r="S42" s="57">
        <v>5619</v>
      </c>
      <c r="T42" s="56">
        <v>19</v>
      </c>
      <c r="U42" s="57">
        <v>5927</v>
      </c>
      <c r="V42" s="56">
        <v>21</v>
      </c>
      <c r="W42" s="57">
        <v>5650</v>
      </c>
      <c r="X42" s="56">
        <v>41</v>
      </c>
      <c r="Y42" s="57">
        <v>10223</v>
      </c>
      <c r="Z42" s="56">
        <v>28</v>
      </c>
      <c r="AA42" s="57">
        <v>7059</v>
      </c>
      <c r="AB42" s="110">
        <f t="shared" si="54"/>
        <v>274</v>
      </c>
      <c r="AC42" s="111">
        <f t="shared" si="0"/>
        <v>77409</v>
      </c>
    </row>
    <row r="43" spans="1:29" x14ac:dyDescent="0.2">
      <c r="A43" s="251"/>
      <c r="B43" s="56"/>
      <c r="C43" s="56" t="s">
        <v>14</v>
      </c>
      <c r="D43" s="56" t="s">
        <v>23</v>
      </c>
      <c r="E43" s="57">
        <v>1747</v>
      </c>
      <c r="F43" s="56" t="s">
        <v>23</v>
      </c>
      <c r="G43" s="57">
        <v>1044</v>
      </c>
      <c r="H43" s="56" t="s">
        <v>23</v>
      </c>
      <c r="I43" s="57">
        <v>1353</v>
      </c>
      <c r="J43" s="56" t="s">
        <v>23</v>
      </c>
      <c r="K43" s="57">
        <v>2536</v>
      </c>
      <c r="L43" s="56" t="s">
        <v>23</v>
      </c>
      <c r="M43" s="57">
        <v>878</v>
      </c>
      <c r="N43" s="56" t="s">
        <v>23</v>
      </c>
      <c r="O43" s="57">
        <v>653</v>
      </c>
      <c r="P43" s="56" t="s">
        <v>23</v>
      </c>
      <c r="Q43" s="57">
        <v>1830</v>
      </c>
      <c r="R43" s="56" t="s">
        <v>23</v>
      </c>
      <c r="S43" s="57">
        <v>1312</v>
      </c>
      <c r="T43" s="56" t="s">
        <v>23</v>
      </c>
      <c r="U43" s="57">
        <v>2517</v>
      </c>
      <c r="V43" s="56" t="s">
        <v>23</v>
      </c>
      <c r="W43" s="57">
        <v>1398</v>
      </c>
      <c r="X43" s="56" t="s">
        <v>23</v>
      </c>
      <c r="Y43" s="57">
        <v>1381</v>
      </c>
      <c r="Z43" s="56" t="s">
        <v>23</v>
      </c>
      <c r="AA43" s="57">
        <v>2461</v>
      </c>
      <c r="AB43" s="112" t="s">
        <v>23</v>
      </c>
      <c r="AC43" s="111">
        <f t="shared" si="0"/>
        <v>19110</v>
      </c>
    </row>
    <row r="44" spans="1:29" x14ac:dyDescent="0.2">
      <c r="A44" s="251"/>
      <c r="B44" s="56"/>
      <c r="C44" s="56" t="s">
        <v>15</v>
      </c>
      <c r="D44" s="56" t="s">
        <v>23</v>
      </c>
      <c r="E44" s="57">
        <v>10282</v>
      </c>
      <c r="F44" s="56" t="s">
        <v>23</v>
      </c>
      <c r="G44" s="57">
        <v>5963</v>
      </c>
      <c r="H44" s="56" t="s">
        <v>23</v>
      </c>
      <c r="I44" s="57">
        <v>7905</v>
      </c>
      <c r="J44" s="56" t="s">
        <v>23</v>
      </c>
      <c r="K44" s="57">
        <v>11914</v>
      </c>
      <c r="L44" s="56" t="s">
        <v>23</v>
      </c>
      <c r="M44" s="57">
        <v>4621</v>
      </c>
      <c r="N44" s="56" t="s">
        <v>23</v>
      </c>
      <c r="O44" s="57">
        <v>4477</v>
      </c>
      <c r="P44" s="56" t="s">
        <v>23</v>
      </c>
      <c r="Q44" s="57">
        <v>7810</v>
      </c>
      <c r="R44" s="56" t="s">
        <v>23</v>
      </c>
      <c r="S44" s="57">
        <v>6931</v>
      </c>
      <c r="T44" s="56" t="s">
        <v>23</v>
      </c>
      <c r="U44" s="57">
        <v>8443</v>
      </c>
      <c r="V44" s="56" t="s">
        <v>23</v>
      </c>
      <c r="W44" s="57">
        <v>7048</v>
      </c>
      <c r="X44" s="56" t="s">
        <v>23</v>
      </c>
      <c r="Y44" s="57">
        <v>11604</v>
      </c>
      <c r="Z44" s="56" t="s">
        <v>23</v>
      </c>
      <c r="AA44" s="57">
        <v>9521</v>
      </c>
      <c r="AB44" s="112" t="s">
        <v>23</v>
      </c>
      <c r="AC44" s="111">
        <f t="shared" si="0"/>
        <v>96519</v>
      </c>
    </row>
    <row r="45" spans="1:29" x14ac:dyDescent="0.2">
      <c r="A45" s="251"/>
      <c r="B45" s="56"/>
      <c r="C45" s="56" t="s">
        <v>16</v>
      </c>
      <c r="D45" s="56" t="s">
        <v>23</v>
      </c>
      <c r="E45" s="57">
        <v>1761</v>
      </c>
      <c r="F45" s="56" t="s">
        <v>23</v>
      </c>
      <c r="G45" s="57">
        <v>100</v>
      </c>
      <c r="H45" s="56" t="s">
        <v>23</v>
      </c>
      <c r="I45" s="57">
        <v>2780</v>
      </c>
      <c r="J45" s="56" t="s">
        <v>23</v>
      </c>
      <c r="K45" s="57">
        <v>4785</v>
      </c>
      <c r="L45" s="56" t="s">
        <v>23</v>
      </c>
      <c r="M45" s="57">
        <v>440</v>
      </c>
      <c r="N45" s="56" t="s">
        <v>23</v>
      </c>
      <c r="O45" s="57">
        <v>1152</v>
      </c>
      <c r="P45" s="56" t="s">
        <v>23</v>
      </c>
      <c r="Q45" s="57">
        <v>3094</v>
      </c>
      <c r="R45" s="56" t="s">
        <v>23</v>
      </c>
      <c r="S45" s="57">
        <v>5975</v>
      </c>
      <c r="T45" s="56" t="s">
        <v>23</v>
      </c>
      <c r="U45" s="57">
        <v>6261</v>
      </c>
      <c r="V45" s="56" t="s">
        <v>23</v>
      </c>
      <c r="W45" s="57">
        <v>15276</v>
      </c>
      <c r="X45" s="56" t="s">
        <v>23</v>
      </c>
      <c r="Y45" s="57">
        <v>3151</v>
      </c>
      <c r="Z45" s="56" t="s">
        <v>23</v>
      </c>
      <c r="AA45" s="57">
        <v>358</v>
      </c>
      <c r="AB45" s="112" t="s">
        <v>23</v>
      </c>
      <c r="AC45" s="111">
        <f t="shared" si="0"/>
        <v>45133</v>
      </c>
    </row>
    <row r="46" spans="1:29" x14ac:dyDescent="0.2">
      <c r="A46" s="251"/>
      <c r="B46" s="56"/>
      <c r="C46" s="56" t="s">
        <v>17</v>
      </c>
      <c r="D46" s="56" t="s">
        <v>23</v>
      </c>
      <c r="E46" s="57">
        <v>12043</v>
      </c>
      <c r="F46" s="56" t="s">
        <v>23</v>
      </c>
      <c r="G46" s="57">
        <v>6063</v>
      </c>
      <c r="H46" s="56" t="s">
        <v>23</v>
      </c>
      <c r="I46" s="57">
        <v>10685</v>
      </c>
      <c r="J46" s="56" t="s">
        <v>23</v>
      </c>
      <c r="K46" s="57">
        <v>16699</v>
      </c>
      <c r="L46" s="56" t="s">
        <v>23</v>
      </c>
      <c r="M46" s="57">
        <v>5061</v>
      </c>
      <c r="N46" s="56" t="s">
        <v>23</v>
      </c>
      <c r="O46" s="57">
        <v>5629</v>
      </c>
      <c r="P46" s="56" t="s">
        <v>23</v>
      </c>
      <c r="Q46" s="57">
        <v>10904</v>
      </c>
      <c r="R46" s="56" t="s">
        <v>23</v>
      </c>
      <c r="S46" s="57">
        <v>12906</v>
      </c>
      <c r="T46" s="56" t="s">
        <v>23</v>
      </c>
      <c r="U46" s="57">
        <v>14704</v>
      </c>
      <c r="V46" s="56" t="s">
        <v>23</v>
      </c>
      <c r="W46" s="57">
        <v>22324</v>
      </c>
      <c r="X46" s="56" t="s">
        <v>23</v>
      </c>
      <c r="Y46" s="57">
        <v>14755</v>
      </c>
      <c r="Z46" s="56" t="s">
        <v>23</v>
      </c>
      <c r="AA46" s="57">
        <v>9878</v>
      </c>
      <c r="AB46" s="112" t="s">
        <v>23</v>
      </c>
      <c r="AC46" s="111">
        <f t="shared" si="0"/>
        <v>141651</v>
      </c>
    </row>
    <row r="47" spans="1:29" x14ac:dyDescent="0.2">
      <c r="A47" s="292" t="s">
        <v>69</v>
      </c>
      <c r="B47" s="302" t="s">
        <v>95</v>
      </c>
      <c r="C47" s="58" t="s">
        <v>18</v>
      </c>
      <c r="D47" s="58">
        <f>D33+D40</f>
        <v>69</v>
      </c>
      <c r="E47" s="59">
        <f>E33+E40</f>
        <v>19368</v>
      </c>
      <c r="F47" s="58">
        <f>F33+F40</f>
        <v>44</v>
      </c>
      <c r="G47" s="59">
        <f>G33+G40</f>
        <v>15172</v>
      </c>
      <c r="H47" s="58">
        <f t="shared" ref="H47:I47" si="55">H33+H40</f>
        <v>49</v>
      </c>
      <c r="I47" s="59">
        <f t="shared" si="55"/>
        <v>15121</v>
      </c>
      <c r="J47" s="58">
        <f t="shared" ref="J47:K47" si="56">J33+J40</f>
        <v>59</v>
      </c>
      <c r="K47" s="59">
        <f t="shared" si="56"/>
        <v>17037</v>
      </c>
      <c r="L47" s="58">
        <f t="shared" ref="L47:M47" si="57">L33+L40</f>
        <v>32</v>
      </c>
      <c r="M47" s="59">
        <f t="shared" si="57"/>
        <v>9798</v>
      </c>
      <c r="N47" s="58">
        <f t="shared" ref="N47:O47" si="58">N33+N40</f>
        <v>30</v>
      </c>
      <c r="O47" s="59">
        <f t="shared" si="58"/>
        <v>9314</v>
      </c>
      <c r="P47" s="58">
        <f t="shared" ref="P47:Q47" si="59">P33+P40</f>
        <v>59</v>
      </c>
      <c r="Q47" s="59">
        <f t="shared" si="59"/>
        <v>16724</v>
      </c>
      <c r="R47" s="58">
        <f t="shared" ref="R47:S47" si="60">R33+R40</f>
        <v>60</v>
      </c>
      <c r="S47" s="59">
        <f t="shared" si="60"/>
        <v>16551</v>
      </c>
      <c r="T47" s="58">
        <f t="shared" ref="T47:U47" si="61">T33+T40</f>
        <v>52</v>
      </c>
      <c r="U47" s="59">
        <f t="shared" si="61"/>
        <v>15796</v>
      </c>
      <c r="V47" s="58">
        <f t="shared" ref="V47:W47" si="62">V33+V40</f>
        <v>59</v>
      </c>
      <c r="W47" s="59">
        <f t="shared" si="62"/>
        <v>18300</v>
      </c>
      <c r="X47" s="58">
        <f t="shared" ref="X47:Y47" si="63">X33+X40</f>
        <v>52</v>
      </c>
      <c r="Y47" s="59">
        <f t="shared" si="63"/>
        <v>17036</v>
      </c>
      <c r="Z47" s="58">
        <f t="shared" ref="Z47:AA47" si="64">Z33+Z40</f>
        <v>44</v>
      </c>
      <c r="AA47" s="59">
        <f t="shared" si="64"/>
        <v>12483</v>
      </c>
      <c r="AB47" s="58">
        <f>SUMIF($D$2:$AA$2, "No. of Dwelling Units Approved", D47:AA47)</f>
        <v>609</v>
      </c>
      <c r="AC47" s="59">
        <f t="shared" si="0"/>
        <v>182700</v>
      </c>
    </row>
    <row r="48" spans="1:29" x14ac:dyDescent="0.2">
      <c r="A48" s="292"/>
      <c r="B48" s="302"/>
      <c r="C48" s="58" t="s">
        <v>19</v>
      </c>
      <c r="D48" s="58">
        <f t="shared" ref="D48:E49" si="65">D34+D41</f>
        <v>0</v>
      </c>
      <c r="E48" s="59">
        <f t="shared" si="65"/>
        <v>0</v>
      </c>
      <c r="F48" s="58">
        <f t="shared" ref="F48" si="66">F34+F41</f>
        <v>6</v>
      </c>
      <c r="G48" s="59">
        <f t="shared" ref="G48:I48" si="67">G34+G41</f>
        <v>1305</v>
      </c>
      <c r="H48" s="58">
        <f t="shared" si="67"/>
        <v>0</v>
      </c>
      <c r="I48" s="59">
        <f t="shared" si="67"/>
        <v>0</v>
      </c>
      <c r="J48" s="58">
        <f t="shared" ref="J48:K48" si="68">J34+J41</f>
        <v>11</v>
      </c>
      <c r="K48" s="59">
        <f t="shared" si="68"/>
        <v>4244</v>
      </c>
      <c r="L48" s="58">
        <f t="shared" ref="L48:M48" si="69">L34+L41</f>
        <v>2</v>
      </c>
      <c r="M48" s="59">
        <f t="shared" si="69"/>
        <v>512</v>
      </c>
      <c r="N48" s="58">
        <f t="shared" ref="N48:O48" si="70">N34+N41</f>
        <v>14</v>
      </c>
      <c r="O48" s="58">
        <f t="shared" si="70"/>
        <v>2695</v>
      </c>
      <c r="P48" s="58">
        <f t="shared" ref="P48:Q48" si="71">P34+P41</f>
        <v>0</v>
      </c>
      <c r="Q48" s="58">
        <f t="shared" si="71"/>
        <v>0</v>
      </c>
      <c r="R48" s="58">
        <f t="shared" ref="R48:S48" si="72">R34+R41</f>
        <v>0</v>
      </c>
      <c r="S48" s="58">
        <f t="shared" si="72"/>
        <v>0</v>
      </c>
      <c r="T48" s="58">
        <f t="shared" ref="T48:U48" si="73">T34+T41</f>
        <v>0</v>
      </c>
      <c r="U48" s="58">
        <f t="shared" si="73"/>
        <v>0</v>
      </c>
      <c r="V48" s="58">
        <f t="shared" ref="V48:W48" si="74">V34+V41</f>
        <v>0</v>
      </c>
      <c r="W48" s="58">
        <f t="shared" si="74"/>
        <v>0</v>
      </c>
      <c r="X48" s="58">
        <f t="shared" ref="X48:Y48" si="75">X34+X41</f>
        <v>14</v>
      </c>
      <c r="Y48" s="58">
        <f t="shared" si="75"/>
        <v>1913</v>
      </c>
      <c r="Z48" s="58">
        <f t="shared" ref="Z48:AA48" si="76">Z34+Z41</f>
        <v>9</v>
      </c>
      <c r="AA48" s="58">
        <f t="shared" si="76"/>
        <v>1800</v>
      </c>
      <c r="AB48" s="58">
        <f t="shared" ref="AB48:AB49" si="77">SUMIF($D$2:$AA$2, "No. of Dwelling Units Approved", D48:AA48)</f>
        <v>56</v>
      </c>
      <c r="AC48" s="58">
        <f t="shared" si="0"/>
        <v>12469</v>
      </c>
    </row>
    <row r="49" spans="1:29" x14ac:dyDescent="0.2">
      <c r="A49" s="292"/>
      <c r="B49" s="58"/>
      <c r="C49" s="58" t="s">
        <v>20</v>
      </c>
      <c r="D49" s="58">
        <f t="shared" si="65"/>
        <v>69</v>
      </c>
      <c r="E49" s="59">
        <f t="shared" si="65"/>
        <v>19368</v>
      </c>
      <c r="F49" s="58">
        <f t="shared" ref="F49" si="78">F35+F42</f>
        <v>50</v>
      </c>
      <c r="G49" s="59">
        <f t="shared" ref="G49:I49" si="79">G35+G42</f>
        <v>16477</v>
      </c>
      <c r="H49" s="58">
        <f t="shared" si="79"/>
        <v>49</v>
      </c>
      <c r="I49" s="59">
        <f t="shared" si="79"/>
        <v>15121</v>
      </c>
      <c r="J49" s="58">
        <f t="shared" ref="J49:K49" si="80">J35+J42</f>
        <v>70</v>
      </c>
      <c r="K49" s="59">
        <f t="shared" si="80"/>
        <v>21281</v>
      </c>
      <c r="L49" s="58">
        <f t="shared" ref="L49:M49" si="81">L35+L42</f>
        <v>34</v>
      </c>
      <c r="M49" s="59">
        <f t="shared" si="81"/>
        <v>10310</v>
      </c>
      <c r="N49" s="58">
        <f t="shared" ref="N49:O49" si="82">N35+N42</f>
        <v>44</v>
      </c>
      <c r="O49" s="59">
        <f t="shared" si="82"/>
        <v>12009</v>
      </c>
      <c r="P49" s="58">
        <f t="shared" ref="P49:Q49" si="83">P35+P42</f>
        <v>59</v>
      </c>
      <c r="Q49" s="59">
        <f t="shared" si="83"/>
        <v>16724</v>
      </c>
      <c r="R49" s="58">
        <f t="shared" ref="R49:S49" si="84">R35+R42</f>
        <v>60</v>
      </c>
      <c r="S49" s="59">
        <f t="shared" si="84"/>
        <v>16551</v>
      </c>
      <c r="T49" s="58">
        <f t="shared" ref="T49:U49" si="85">T35+T42</f>
        <v>52</v>
      </c>
      <c r="U49" s="59">
        <f t="shared" si="85"/>
        <v>15796</v>
      </c>
      <c r="V49" s="58">
        <f t="shared" ref="V49:W49" si="86">V35+V42</f>
        <v>59</v>
      </c>
      <c r="W49" s="59">
        <f t="shared" si="86"/>
        <v>18300</v>
      </c>
      <c r="X49" s="58">
        <f t="shared" ref="X49:Y49" si="87">X35+X42</f>
        <v>66</v>
      </c>
      <c r="Y49" s="59">
        <f t="shared" si="87"/>
        <v>18949</v>
      </c>
      <c r="Z49" s="58">
        <f t="shared" ref="Z49:AA49" si="88">Z35+Z42</f>
        <v>53</v>
      </c>
      <c r="AA49" s="59">
        <f t="shared" si="88"/>
        <v>14283</v>
      </c>
      <c r="AB49" s="58">
        <f t="shared" si="77"/>
        <v>665</v>
      </c>
      <c r="AC49" s="59">
        <f t="shared" si="0"/>
        <v>195169</v>
      </c>
    </row>
    <row r="50" spans="1:29" x14ac:dyDescent="0.2">
      <c r="A50" s="292"/>
      <c r="B50" s="58"/>
      <c r="C50" s="58" t="s">
        <v>14</v>
      </c>
      <c r="D50" s="58" t="s">
        <v>23</v>
      </c>
      <c r="E50" s="59">
        <f t="shared" ref="E50:G53" si="89">E36+E43</f>
        <v>3042</v>
      </c>
      <c r="F50" s="58" t="s">
        <v>23</v>
      </c>
      <c r="G50" s="59">
        <f t="shared" si="89"/>
        <v>1890</v>
      </c>
      <c r="H50" s="58" t="s">
        <v>23</v>
      </c>
      <c r="I50" s="59">
        <f t="shared" ref="I50:K50" si="90">I36+I43</f>
        <v>2263</v>
      </c>
      <c r="J50" s="58" t="s">
        <v>23</v>
      </c>
      <c r="K50" s="59">
        <f t="shared" si="90"/>
        <v>3541</v>
      </c>
      <c r="L50" s="58" t="s">
        <v>23</v>
      </c>
      <c r="M50" s="59">
        <f t="shared" ref="M50:O50" si="91">M36+M43</f>
        <v>1328</v>
      </c>
      <c r="N50" s="58" t="s">
        <v>23</v>
      </c>
      <c r="O50" s="59">
        <f t="shared" si="91"/>
        <v>1365</v>
      </c>
      <c r="P50" s="58" t="s">
        <v>23</v>
      </c>
      <c r="Q50" s="59">
        <f t="shared" ref="Q50:S50" si="92">Q36+Q43</f>
        <v>2634</v>
      </c>
      <c r="R50" s="58" t="s">
        <v>23</v>
      </c>
      <c r="S50" s="59">
        <f t="shared" si="92"/>
        <v>1885</v>
      </c>
      <c r="T50" s="58" t="s">
        <v>23</v>
      </c>
      <c r="U50" s="59">
        <f t="shared" ref="U50:W50" si="93">U36+U43</f>
        <v>3499</v>
      </c>
      <c r="V50" s="58" t="s">
        <v>23</v>
      </c>
      <c r="W50" s="59">
        <f t="shared" si="93"/>
        <v>3861</v>
      </c>
      <c r="X50" s="58" t="s">
        <v>23</v>
      </c>
      <c r="Y50" s="59">
        <f t="shared" ref="Y50:AA50" si="94">Y36+Y43</f>
        <v>2096</v>
      </c>
      <c r="Z50" s="58" t="s">
        <v>23</v>
      </c>
      <c r="AA50" s="59">
        <f t="shared" si="94"/>
        <v>4332</v>
      </c>
      <c r="AB50" s="58" t="s">
        <v>23</v>
      </c>
      <c r="AC50" s="59">
        <f t="shared" si="0"/>
        <v>31736</v>
      </c>
    </row>
    <row r="51" spans="1:29" x14ac:dyDescent="0.2">
      <c r="A51" s="292"/>
      <c r="B51" s="58"/>
      <c r="C51" s="58" t="s">
        <v>15</v>
      </c>
      <c r="D51" s="58" t="s">
        <v>23</v>
      </c>
      <c r="E51" s="59">
        <f t="shared" si="89"/>
        <v>22410</v>
      </c>
      <c r="F51" s="58" t="s">
        <v>23</v>
      </c>
      <c r="G51" s="59">
        <f t="shared" si="89"/>
        <v>18366</v>
      </c>
      <c r="H51" s="58" t="s">
        <v>23</v>
      </c>
      <c r="I51" s="59">
        <f t="shared" ref="I51:K51" si="95">I37+I44</f>
        <v>17383</v>
      </c>
      <c r="J51" s="58" t="s">
        <v>23</v>
      </c>
      <c r="K51" s="59">
        <f t="shared" si="95"/>
        <v>24822</v>
      </c>
      <c r="L51" s="58" t="s">
        <v>23</v>
      </c>
      <c r="M51" s="59">
        <f t="shared" ref="M51:O51" si="96">M37+M44</f>
        <v>11638</v>
      </c>
      <c r="N51" s="58" t="s">
        <v>23</v>
      </c>
      <c r="O51" s="59">
        <f t="shared" si="96"/>
        <v>13373</v>
      </c>
      <c r="P51" s="58" t="s">
        <v>23</v>
      </c>
      <c r="Q51" s="59">
        <f t="shared" ref="Q51:S51" si="97">Q37+Q44</f>
        <v>19357</v>
      </c>
      <c r="R51" s="58" t="s">
        <v>23</v>
      </c>
      <c r="S51" s="59">
        <f t="shared" si="97"/>
        <v>18436</v>
      </c>
      <c r="T51" s="58" t="s">
        <v>23</v>
      </c>
      <c r="U51" s="59">
        <f t="shared" ref="U51:W51" si="98">U37+U44</f>
        <v>19294</v>
      </c>
      <c r="V51" s="58" t="s">
        <v>23</v>
      </c>
      <c r="W51" s="59">
        <f t="shared" si="98"/>
        <v>22161</v>
      </c>
      <c r="X51" s="58" t="s">
        <v>23</v>
      </c>
      <c r="Y51" s="59">
        <f t="shared" ref="Y51:AA51" si="99">Y37+Y44</f>
        <v>21044</v>
      </c>
      <c r="Z51" s="58" t="s">
        <v>23</v>
      </c>
      <c r="AA51" s="59">
        <f t="shared" si="99"/>
        <v>18616</v>
      </c>
      <c r="AB51" s="58" t="s">
        <v>23</v>
      </c>
      <c r="AC51" s="59">
        <f t="shared" si="0"/>
        <v>226900</v>
      </c>
    </row>
    <row r="52" spans="1:29" x14ac:dyDescent="0.2">
      <c r="A52" s="292"/>
      <c r="B52" s="58"/>
      <c r="C52" s="58" t="s">
        <v>16</v>
      </c>
      <c r="D52" s="58" t="s">
        <v>23</v>
      </c>
      <c r="E52" s="59">
        <f t="shared" si="89"/>
        <v>2290</v>
      </c>
      <c r="F52" s="58" t="s">
        <v>23</v>
      </c>
      <c r="G52" s="59">
        <f t="shared" si="89"/>
        <v>359</v>
      </c>
      <c r="H52" s="58" t="s">
        <v>23</v>
      </c>
      <c r="I52" s="59">
        <f t="shared" ref="I52:K52" si="100">I38+I45</f>
        <v>3430</v>
      </c>
      <c r="J52" s="58" t="s">
        <v>23</v>
      </c>
      <c r="K52" s="59">
        <f t="shared" si="100"/>
        <v>5757</v>
      </c>
      <c r="L52" s="58" t="s">
        <v>23</v>
      </c>
      <c r="M52" s="59">
        <f t="shared" ref="M52:O52" si="101">M38+M45</f>
        <v>1450</v>
      </c>
      <c r="N52" s="58" t="s">
        <v>23</v>
      </c>
      <c r="O52" s="59">
        <f t="shared" si="101"/>
        <v>1152</v>
      </c>
      <c r="P52" s="58" t="s">
        <v>23</v>
      </c>
      <c r="Q52" s="59">
        <f t="shared" ref="Q52:S52" si="102">Q38+Q45</f>
        <v>3260</v>
      </c>
      <c r="R52" s="58" t="s">
        <v>23</v>
      </c>
      <c r="S52" s="59">
        <f t="shared" si="102"/>
        <v>6067</v>
      </c>
      <c r="T52" s="58" t="s">
        <v>23</v>
      </c>
      <c r="U52" s="59">
        <f t="shared" ref="U52:W52" si="103">U38+U45</f>
        <v>6499</v>
      </c>
      <c r="V52" s="58" t="s">
        <v>23</v>
      </c>
      <c r="W52" s="59">
        <f t="shared" si="103"/>
        <v>16176</v>
      </c>
      <c r="X52" s="58" t="s">
        <v>23</v>
      </c>
      <c r="Y52" s="59">
        <f t="shared" ref="Y52:AA52" si="104">Y38+Y45</f>
        <v>6067</v>
      </c>
      <c r="Z52" s="58" t="s">
        <v>23</v>
      </c>
      <c r="AA52" s="59">
        <f t="shared" si="104"/>
        <v>773</v>
      </c>
      <c r="AB52" s="58" t="s">
        <v>23</v>
      </c>
      <c r="AC52" s="59">
        <f t="shared" si="0"/>
        <v>53280</v>
      </c>
    </row>
    <row r="53" spans="1:29" x14ac:dyDescent="0.2">
      <c r="A53" s="294"/>
      <c r="B53" s="108"/>
      <c r="C53" s="108" t="s">
        <v>17</v>
      </c>
      <c r="D53" s="108" t="s">
        <v>23</v>
      </c>
      <c r="E53" s="109">
        <f t="shared" si="89"/>
        <v>24700</v>
      </c>
      <c r="F53" s="108" t="s">
        <v>23</v>
      </c>
      <c r="G53" s="109">
        <f t="shared" si="89"/>
        <v>18725</v>
      </c>
      <c r="H53" s="108" t="s">
        <v>23</v>
      </c>
      <c r="I53" s="109">
        <f t="shared" ref="I53:K53" si="105">I39+I46</f>
        <v>20813</v>
      </c>
      <c r="J53" s="108" t="s">
        <v>23</v>
      </c>
      <c r="K53" s="109">
        <f t="shared" si="105"/>
        <v>30579</v>
      </c>
      <c r="L53" s="108" t="s">
        <v>23</v>
      </c>
      <c r="M53" s="109">
        <f t="shared" ref="M53:O53" si="106">M39+M46</f>
        <v>13088</v>
      </c>
      <c r="N53" s="108" t="s">
        <v>23</v>
      </c>
      <c r="O53" s="109">
        <f t="shared" si="106"/>
        <v>14525</v>
      </c>
      <c r="P53" s="108" t="s">
        <v>23</v>
      </c>
      <c r="Q53" s="109">
        <f t="shared" ref="Q53:S53" si="107">Q39+Q46</f>
        <v>22617</v>
      </c>
      <c r="R53" s="108" t="s">
        <v>23</v>
      </c>
      <c r="S53" s="109">
        <f t="shared" si="107"/>
        <v>24503</v>
      </c>
      <c r="T53" s="108" t="s">
        <v>23</v>
      </c>
      <c r="U53" s="109">
        <f t="shared" ref="U53:W53" si="108">U39+U46</f>
        <v>25793</v>
      </c>
      <c r="V53" s="108" t="s">
        <v>23</v>
      </c>
      <c r="W53" s="109">
        <f t="shared" si="108"/>
        <v>38337</v>
      </c>
      <c r="X53" s="108" t="s">
        <v>23</v>
      </c>
      <c r="Y53" s="109">
        <f t="shared" ref="Y53:AA53" si="109">Y39+Y46</f>
        <v>27111</v>
      </c>
      <c r="Z53" s="108" t="s">
        <v>23</v>
      </c>
      <c r="AA53" s="109">
        <f t="shared" si="109"/>
        <v>19388</v>
      </c>
      <c r="AB53" s="108" t="s">
        <v>23</v>
      </c>
      <c r="AC53" s="109">
        <f t="shared" si="0"/>
        <v>280179</v>
      </c>
    </row>
  </sheetData>
  <mergeCells count="17">
    <mergeCell ref="A24:A30"/>
    <mergeCell ref="A1:A2"/>
    <mergeCell ref="B1:B2"/>
    <mergeCell ref="C1:C2"/>
    <mergeCell ref="D1:E1"/>
    <mergeCell ref="V1:W1"/>
    <mergeCell ref="X1:Y1"/>
    <mergeCell ref="Z1:AA1"/>
    <mergeCell ref="F1:G1"/>
    <mergeCell ref="AB1:AC1"/>
    <mergeCell ref="H1:I1"/>
    <mergeCell ref="J1:K1"/>
    <mergeCell ref="L1:M1"/>
    <mergeCell ref="N1:O1"/>
    <mergeCell ref="P1:Q1"/>
    <mergeCell ref="R1:S1"/>
    <mergeCell ref="T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2"/>
  <sheetViews>
    <sheetView zoomScale="85" zoomScaleNormal="85" workbookViewId="0">
      <pane xSplit="1" ySplit="2" topLeftCell="DN3" activePane="bottomRight" state="frozenSplit"/>
      <selection pane="topRight" activeCell="N1" sqref="N1"/>
      <selection pane="bottomLeft" activeCell="A8" sqref="A8"/>
      <selection pane="bottomRight" activeCell="DY5" sqref="DY5"/>
    </sheetView>
  </sheetViews>
  <sheetFormatPr defaultRowHeight="15" x14ac:dyDescent="0.25"/>
  <cols>
    <col min="1" max="1" width="31.7109375" customWidth="1"/>
    <col min="2" max="2" width="8.85546875" customWidth="1"/>
    <col min="3" max="3" width="8.28515625" customWidth="1"/>
    <col min="4" max="4" width="9.85546875" customWidth="1"/>
    <col min="5" max="5" width="9.7109375" customWidth="1"/>
    <col min="6" max="6" width="10" customWidth="1"/>
    <col min="7" max="7" width="9.42578125" customWidth="1"/>
    <col min="11" max="27" width="0" hidden="1" customWidth="1"/>
  </cols>
  <sheetData>
    <row r="1" spans="1:125" ht="15.75" thickBot="1" x14ac:dyDescent="0.3">
      <c r="B1" s="366">
        <v>41821</v>
      </c>
      <c r="C1" s="366"/>
      <c r="D1" s="366"/>
      <c r="E1" s="366"/>
      <c r="F1" s="366"/>
      <c r="G1" s="366"/>
      <c r="H1" s="366"/>
      <c r="I1" s="366"/>
      <c r="K1" s="364">
        <v>41852</v>
      </c>
      <c r="L1" s="364"/>
      <c r="M1" s="364"/>
      <c r="N1" s="364"/>
      <c r="O1" s="364"/>
      <c r="P1" s="364"/>
      <c r="Q1" s="364"/>
      <c r="R1" s="364"/>
      <c r="T1" s="364">
        <v>41883</v>
      </c>
      <c r="U1" s="364"/>
      <c r="V1" s="364"/>
      <c r="W1" s="364"/>
      <c r="X1" s="364"/>
      <c r="Y1" s="364"/>
      <c r="Z1" s="364"/>
      <c r="AA1" s="364"/>
      <c r="AB1" s="366">
        <v>41852</v>
      </c>
      <c r="AC1" s="366"/>
      <c r="AD1" s="366"/>
      <c r="AE1" s="366"/>
      <c r="AF1" s="366"/>
      <c r="AG1" s="366"/>
      <c r="AH1" s="366"/>
      <c r="AI1" s="366"/>
      <c r="AK1" s="364">
        <v>41883</v>
      </c>
      <c r="AL1" s="364"/>
      <c r="AM1" s="364"/>
      <c r="AN1" s="364"/>
      <c r="AO1" s="364"/>
      <c r="AP1" s="364"/>
      <c r="AQ1" s="364"/>
      <c r="AR1" s="364"/>
      <c r="AT1" s="364">
        <v>41913</v>
      </c>
      <c r="AU1" s="365"/>
      <c r="AV1" s="365"/>
      <c r="AW1" s="365"/>
      <c r="AX1" s="365"/>
      <c r="AY1" s="365"/>
      <c r="AZ1" s="365"/>
      <c r="BA1" s="365"/>
      <c r="BC1" s="364">
        <v>41944</v>
      </c>
      <c r="BD1" s="365"/>
      <c r="BE1" s="365"/>
      <c r="BF1" s="365"/>
      <c r="BG1" s="365"/>
      <c r="BH1" s="365"/>
      <c r="BI1" s="365"/>
      <c r="BJ1" s="365"/>
      <c r="BL1" s="364">
        <v>41974</v>
      </c>
      <c r="BM1" s="365"/>
      <c r="BN1" s="365"/>
      <c r="BO1" s="365"/>
      <c r="BP1" s="365"/>
      <c r="BQ1" s="365"/>
      <c r="BR1" s="365"/>
      <c r="BS1" s="365"/>
      <c r="BU1" s="364">
        <v>42005</v>
      </c>
      <c r="BV1" s="364"/>
      <c r="BW1" s="364"/>
      <c r="BX1" s="364"/>
      <c r="BY1" s="364"/>
      <c r="BZ1" s="364"/>
      <c r="CA1" s="364"/>
      <c r="CB1" s="364"/>
      <c r="CD1" s="364">
        <v>42036</v>
      </c>
      <c r="CE1" s="364"/>
      <c r="CF1" s="364"/>
      <c r="CG1" s="364"/>
      <c r="CH1" s="364"/>
      <c r="CI1" s="364"/>
      <c r="CJ1" s="364"/>
      <c r="CK1" s="364"/>
      <c r="CM1" s="364">
        <v>42064</v>
      </c>
      <c r="CN1" s="364"/>
      <c r="CO1" s="364"/>
      <c r="CP1" s="364"/>
      <c r="CQ1" s="364"/>
      <c r="CR1" s="364"/>
      <c r="CS1" s="364"/>
      <c r="CT1" s="364"/>
      <c r="CV1" s="364">
        <v>42095</v>
      </c>
      <c r="CW1" s="364"/>
      <c r="CX1" s="364"/>
      <c r="CY1" s="364"/>
      <c r="CZ1" s="364"/>
      <c r="DA1" s="364"/>
      <c r="DB1" s="364"/>
      <c r="DC1" s="364"/>
      <c r="DE1" s="364">
        <v>42125</v>
      </c>
      <c r="DF1" s="364"/>
      <c r="DG1" s="364"/>
      <c r="DH1" s="364"/>
      <c r="DI1" s="364"/>
      <c r="DJ1" s="364"/>
      <c r="DK1" s="364"/>
      <c r="DL1" s="364"/>
      <c r="DN1" s="364">
        <v>42156</v>
      </c>
      <c r="DO1" s="364"/>
      <c r="DP1" s="364"/>
      <c r="DQ1" s="364"/>
      <c r="DR1" s="364"/>
      <c r="DS1" s="364"/>
      <c r="DT1" s="364"/>
      <c r="DU1" s="364"/>
    </row>
    <row r="2" spans="1:125" ht="60" x14ac:dyDescent="0.25">
      <c r="A2" s="42" t="s">
        <v>102</v>
      </c>
      <c r="B2" s="142" t="s">
        <v>116</v>
      </c>
      <c r="C2" s="142" t="s">
        <v>117</v>
      </c>
      <c r="D2" s="143" t="s">
        <v>103</v>
      </c>
      <c r="E2" s="143" t="s">
        <v>104</v>
      </c>
      <c r="F2" s="144" t="s">
        <v>105</v>
      </c>
      <c r="G2" s="145" t="s">
        <v>106</v>
      </c>
      <c r="H2" s="145" t="s">
        <v>107</v>
      </c>
      <c r="I2" s="146" t="s">
        <v>108</v>
      </c>
      <c r="K2" s="105" t="s">
        <v>116</v>
      </c>
      <c r="L2" s="77" t="s">
        <v>117</v>
      </c>
      <c r="M2" s="78" t="s">
        <v>103</v>
      </c>
      <c r="N2" s="78" t="s">
        <v>104</v>
      </c>
      <c r="O2" s="78" t="s">
        <v>105</v>
      </c>
      <c r="P2" s="79" t="s">
        <v>106</v>
      </c>
      <c r="Q2" s="79" t="s">
        <v>107</v>
      </c>
      <c r="R2" s="80" t="s">
        <v>108</v>
      </c>
      <c r="T2" s="105" t="s">
        <v>116</v>
      </c>
      <c r="U2" s="77" t="s">
        <v>117</v>
      </c>
      <c r="V2" s="78" t="s">
        <v>103</v>
      </c>
      <c r="W2" s="78" t="s">
        <v>104</v>
      </c>
      <c r="X2" s="78" t="s">
        <v>105</v>
      </c>
      <c r="Y2" s="79" t="s">
        <v>106</v>
      </c>
      <c r="Z2" s="79" t="s">
        <v>107</v>
      </c>
      <c r="AA2" s="80" t="s">
        <v>108</v>
      </c>
      <c r="AB2" s="169" t="s">
        <v>116</v>
      </c>
      <c r="AC2" s="169" t="s">
        <v>117</v>
      </c>
      <c r="AD2" s="170" t="s">
        <v>103</v>
      </c>
      <c r="AE2" s="170" t="s">
        <v>104</v>
      </c>
      <c r="AF2" s="170" t="s">
        <v>105</v>
      </c>
      <c r="AG2" s="171" t="s">
        <v>106</v>
      </c>
      <c r="AH2" s="171" t="s">
        <v>107</v>
      </c>
      <c r="AI2" s="172" t="s">
        <v>108</v>
      </c>
      <c r="AK2" s="214" t="s">
        <v>116</v>
      </c>
      <c r="AL2" s="214" t="s">
        <v>127</v>
      </c>
      <c r="AM2" s="215" t="s">
        <v>103</v>
      </c>
      <c r="AN2" s="215" t="s">
        <v>104</v>
      </c>
      <c r="AO2" s="215" t="s">
        <v>105</v>
      </c>
      <c r="AP2" s="216" t="s">
        <v>106</v>
      </c>
      <c r="AQ2" s="216" t="s">
        <v>107</v>
      </c>
      <c r="AR2" s="217" t="s">
        <v>108</v>
      </c>
      <c r="AT2" s="214" t="s">
        <v>116</v>
      </c>
      <c r="AU2" s="214" t="s">
        <v>127</v>
      </c>
      <c r="AV2" s="215" t="s">
        <v>103</v>
      </c>
      <c r="AW2" s="215" t="s">
        <v>104</v>
      </c>
      <c r="AX2" s="215" t="s">
        <v>105</v>
      </c>
      <c r="AY2" s="216" t="s">
        <v>106</v>
      </c>
      <c r="AZ2" s="216" t="s">
        <v>107</v>
      </c>
      <c r="BA2" s="217" t="s">
        <v>108</v>
      </c>
      <c r="BC2" s="214" t="s">
        <v>116</v>
      </c>
      <c r="BD2" s="214" t="s">
        <v>127</v>
      </c>
      <c r="BE2" s="215" t="s">
        <v>103</v>
      </c>
      <c r="BF2" s="215" t="s">
        <v>104</v>
      </c>
      <c r="BG2" s="215" t="s">
        <v>105</v>
      </c>
      <c r="BH2" s="216" t="s">
        <v>106</v>
      </c>
      <c r="BI2" s="216" t="s">
        <v>107</v>
      </c>
      <c r="BJ2" s="217" t="s">
        <v>108</v>
      </c>
      <c r="BL2" s="214" t="s">
        <v>116</v>
      </c>
      <c r="BM2" s="214" t="s">
        <v>127</v>
      </c>
      <c r="BN2" s="215" t="s">
        <v>103</v>
      </c>
      <c r="BO2" s="215" t="s">
        <v>104</v>
      </c>
      <c r="BP2" s="215" t="s">
        <v>105</v>
      </c>
      <c r="BQ2" s="216" t="s">
        <v>106</v>
      </c>
      <c r="BR2" s="216" t="s">
        <v>107</v>
      </c>
      <c r="BS2" s="217" t="s">
        <v>108</v>
      </c>
      <c r="BU2" s="214" t="s">
        <v>116</v>
      </c>
      <c r="BV2" s="214" t="s">
        <v>127</v>
      </c>
      <c r="BW2" s="215" t="s">
        <v>103</v>
      </c>
      <c r="BX2" s="215" t="s">
        <v>104</v>
      </c>
      <c r="BY2" s="215" t="s">
        <v>105</v>
      </c>
      <c r="BZ2" s="216" t="s">
        <v>106</v>
      </c>
      <c r="CA2" s="216" t="s">
        <v>107</v>
      </c>
      <c r="CB2" s="217" t="s">
        <v>108</v>
      </c>
      <c r="CD2" s="214" t="s">
        <v>116</v>
      </c>
      <c r="CE2" s="214" t="s">
        <v>127</v>
      </c>
      <c r="CF2" s="215" t="s">
        <v>103</v>
      </c>
      <c r="CG2" s="215" t="s">
        <v>104</v>
      </c>
      <c r="CH2" s="215" t="s">
        <v>105</v>
      </c>
      <c r="CI2" s="216" t="s">
        <v>106</v>
      </c>
      <c r="CJ2" s="216" t="s">
        <v>107</v>
      </c>
      <c r="CK2" s="217" t="s">
        <v>108</v>
      </c>
      <c r="CM2" s="214" t="s">
        <v>116</v>
      </c>
      <c r="CN2" s="214" t="s">
        <v>127</v>
      </c>
      <c r="CO2" s="215" t="s">
        <v>103</v>
      </c>
      <c r="CP2" s="215" t="s">
        <v>104</v>
      </c>
      <c r="CQ2" s="215" t="s">
        <v>105</v>
      </c>
      <c r="CR2" s="216" t="s">
        <v>106</v>
      </c>
      <c r="CS2" s="216" t="s">
        <v>107</v>
      </c>
      <c r="CT2" s="217" t="s">
        <v>108</v>
      </c>
      <c r="CV2" s="214" t="s">
        <v>116</v>
      </c>
      <c r="CW2" s="214" t="s">
        <v>127</v>
      </c>
      <c r="CX2" s="215" t="s">
        <v>103</v>
      </c>
      <c r="CY2" s="215" t="s">
        <v>104</v>
      </c>
      <c r="CZ2" s="215" t="s">
        <v>105</v>
      </c>
      <c r="DA2" s="216" t="s">
        <v>106</v>
      </c>
      <c r="DB2" s="216" t="s">
        <v>107</v>
      </c>
      <c r="DC2" s="217" t="s">
        <v>108</v>
      </c>
      <c r="DE2" s="214" t="s">
        <v>116</v>
      </c>
      <c r="DF2" s="214" t="s">
        <v>127</v>
      </c>
      <c r="DG2" s="215" t="s">
        <v>130</v>
      </c>
      <c r="DH2" s="215" t="s">
        <v>131</v>
      </c>
      <c r="DI2" s="215" t="s">
        <v>132</v>
      </c>
      <c r="DJ2" s="216" t="s">
        <v>106</v>
      </c>
      <c r="DK2" s="216" t="s">
        <v>107</v>
      </c>
      <c r="DL2" s="217" t="s">
        <v>108</v>
      </c>
      <c r="DN2" s="322" t="s">
        <v>116</v>
      </c>
      <c r="DO2" s="322" t="s">
        <v>127</v>
      </c>
      <c r="DP2" s="323" t="s">
        <v>130</v>
      </c>
      <c r="DQ2" s="323" t="s">
        <v>131</v>
      </c>
      <c r="DR2" s="323" t="s">
        <v>132</v>
      </c>
      <c r="DS2" s="324" t="s">
        <v>106</v>
      </c>
      <c r="DT2" s="324" t="s">
        <v>107</v>
      </c>
      <c r="DU2" s="325" t="s">
        <v>108</v>
      </c>
    </row>
    <row r="3" spans="1:125" x14ac:dyDescent="0.25">
      <c r="A3" s="43" t="s">
        <v>129</v>
      </c>
      <c r="B3" s="147">
        <v>1815</v>
      </c>
      <c r="C3" s="91">
        <v>1445</v>
      </c>
      <c r="D3" s="92">
        <v>5063</v>
      </c>
      <c r="E3" s="92">
        <v>4035</v>
      </c>
      <c r="F3" s="93">
        <v>0.25477075588599751</v>
      </c>
      <c r="G3" s="94">
        <v>20553</v>
      </c>
      <c r="H3" s="94">
        <v>14195</v>
      </c>
      <c r="I3" s="148">
        <v>0.44790419161676648</v>
      </c>
      <c r="K3" s="106"/>
      <c r="L3" s="49"/>
      <c r="M3" s="60"/>
      <c r="N3" s="60"/>
      <c r="O3" s="44"/>
      <c r="P3" s="61"/>
      <c r="Q3" s="61"/>
      <c r="R3" s="81"/>
      <c r="T3" s="106"/>
      <c r="U3" s="49"/>
      <c r="V3" s="60"/>
      <c r="W3" s="60"/>
      <c r="X3" s="44"/>
      <c r="Y3" s="61"/>
      <c r="Z3" s="61"/>
      <c r="AA3" s="81"/>
      <c r="AB3" s="173">
        <v>1815</v>
      </c>
      <c r="AC3" s="174">
        <v>1445</v>
      </c>
      <c r="AD3" s="175">
        <v>5063</v>
      </c>
      <c r="AE3" s="175">
        <v>4035</v>
      </c>
      <c r="AF3" s="176">
        <v>0.25477075588599751</v>
      </c>
      <c r="AG3" s="177">
        <v>20553</v>
      </c>
      <c r="AH3" s="177">
        <v>14195</v>
      </c>
      <c r="AI3" s="178">
        <v>0.44790419161676648</v>
      </c>
      <c r="AK3" s="218">
        <v>1895</v>
      </c>
      <c r="AL3" s="219">
        <v>1879</v>
      </c>
      <c r="AM3" s="220">
        <v>5589</v>
      </c>
      <c r="AN3" s="220">
        <v>4591</v>
      </c>
      <c r="AO3" s="221">
        <v>0.21738183402308864</v>
      </c>
      <c r="AP3" s="222">
        <v>21111</v>
      </c>
      <c r="AQ3" s="222">
        <v>15206</v>
      </c>
      <c r="AR3" s="223">
        <v>0.38833355254504803</v>
      </c>
      <c r="AT3" s="218">
        <v>2089</v>
      </c>
      <c r="AU3" s="219">
        <v>1895</v>
      </c>
      <c r="AV3" s="220">
        <v>6334</v>
      </c>
      <c r="AW3" s="220">
        <v>5343</v>
      </c>
      <c r="AX3" s="221">
        <v>0.18547632416245555</v>
      </c>
      <c r="AY3" s="222">
        <v>21766</v>
      </c>
      <c r="AZ3" s="222">
        <v>16091</v>
      </c>
      <c r="BA3" s="223">
        <v>0.352681623267665</v>
      </c>
      <c r="BC3" s="218">
        <v>2106</v>
      </c>
      <c r="BD3" s="219">
        <v>2089</v>
      </c>
      <c r="BE3" s="220">
        <v>6090</v>
      </c>
      <c r="BF3" s="220">
        <v>5801</v>
      </c>
      <c r="BG3" s="221">
        <v>4.9818996724702636E-2</v>
      </c>
      <c r="BH3" s="222">
        <v>21661</v>
      </c>
      <c r="BI3" s="222">
        <v>17076</v>
      </c>
      <c r="BJ3" s="223">
        <v>0.26850550480206137</v>
      </c>
      <c r="BL3" s="218">
        <v>2024</v>
      </c>
      <c r="BM3" s="219">
        <v>2108</v>
      </c>
      <c r="BN3" s="220">
        <v>6221</v>
      </c>
      <c r="BO3" s="220">
        <v>6060</v>
      </c>
      <c r="BP3" s="221">
        <v>2.6567656765676569E-2</v>
      </c>
      <c r="BQ3" s="222">
        <v>21671</v>
      </c>
      <c r="BR3" s="222">
        <v>18021</v>
      </c>
      <c r="BS3" s="223">
        <v>0.20254147938516176</v>
      </c>
      <c r="BU3" s="218">
        <v>2222</v>
      </c>
      <c r="BV3" s="219">
        <v>2072</v>
      </c>
      <c r="BW3" s="220">
        <v>6443</v>
      </c>
      <c r="BX3" s="220">
        <v>6510</v>
      </c>
      <c r="BY3" s="221">
        <v>-1.0291858678955454E-2</v>
      </c>
      <c r="BZ3" s="222">
        <v>22470</v>
      </c>
      <c r="CA3" s="222">
        <v>18956</v>
      </c>
      <c r="CB3" s="223">
        <v>0.18537666174298376</v>
      </c>
      <c r="CD3" s="218">
        <v>2125</v>
      </c>
      <c r="CE3" s="219">
        <v>2223</v>
      </c>
      <c r="CF3" s="220">
        <v>6420</v>
      </c>
      <c r="CG3" s="220">
        <v>6222</v>
      </c>
      <c r="CH3" s="221">
        <v>3.1822565091610418E-2</v>
      </c>
      <c r="CI3" s="222">
        <v>23189</v>
      </c>
      <c r="CJ3" s="222">
        <v>19279</v>
      </c>
      <c r="CK3" s="223">
        <v>0.202811349136366</v>
      </c>
      <c r="CM3" s="218">
        <v>2699</v>
      </c>
      <c r="CN3" s="219">
        <v>2125</v>
      </c>
      <c r="CO3" s="220">
        <v>7047</v>
      </c>
      <c r="CP3" s="220">
        <v>6384</v>
      </c>
      <c r="CQ3" s="221">
        <v>0.10385338345864661</v>
      </c>
      <c r="CR3" s="222">
        <v>24429</v>
      </c>
      <c r="CS3" s="222">
        <v>19536</v>
      </c>
      <c r="CT3" s="223">
        <v>0.25046068796068793</v>
      </c>
      <c r="CV3" s="218">
        <v>1646</v>
      </c>
      <c r="CW3" s="219">
        <v>2706</v>
      </c>
      <c r="CX3" s="220">
        <v>6477</v>
      </c>
      <c r="CY3" s="220">
        <v>6444</v>
      </c>
      <c r="CZ3" s="221">
        <v>5.121042830540037E-3</v>
      </c>
      <c r="DA3" s="222">
        <v>24882</v>
      </c>
      <c r="DB3" s="222">
        <v>19643</v>
      </c>
      <c r="DC3" s="223">
        <v>0.26671078755790867</v>
      </c>
      <c r="DE3" s="218">
        <v>2433</v>
      </c>
      <c r="DF3" s="219">
        <v>1646</v>
      </c>
      <c r="DG3" s="220">
        <v>6785</v>
      </c>
      <c r="DH3" s="220">
        <v>6420</v>
      </c>
      <c r="DI3" s="221">
        <v>5.6853582554517133E-2</v>
      </c>
      <c r="DJ3" s="222">
        <v>25407</v>
      </c>
      <c r="DK3" s="222">
        <v>20215</v>
      </c>
      <c r="DL3" s="223">
        <v>0.25683898095473656</v>
      </c>
      <c r="DN3" s="326">
        <v>2964</v>
      </c>
      <c r="DO3" s="327">
        <v>2433</v>
      </c>
      <c r="DP3" s="328">
        <v>7043</v>
      </c>
      <c r="DQ3" s="328">
        <v>7054</v>
      </c>
      <c r="DR3" s="329">
        <v>-1.5593989225971081E-3</v>
      </c>
      <c r="DS3" s="330">
        <v>26734</v>
      </c>
      <c r="DT3" s="330">
        <v>20521</v>
      </c>
      <c r="DU3" s="331">
        <v>0.30276302324448129</v>
      </c>
    </row>
    <row r="4" spans="1:125" x14ac:dyDescent="0.25">
      <c r="A4" s="45" t="s">
        <v>114</v>
      </c>
      <c r="B4" s="149">
        <v>889</v>
      </c>
      <c r="C4" s="95">
        <v>761</v>
      </c>
      <c r="D4" s="96">
        <v>2611</v>
      </c>
      <c r="E4" s="96">
        <v>2310</v>
      </c>
      <c r="F4" s="97">
        <v>0.13030303030303031</v>
      </c>
      <c r="G4" s="98">
        <v>9069</v>
      </c>
      <c r="H4" s="98">
        <v>6981</v>
      </c>
      <c r="I4" s="150">
        <v>0.29909755049419856</v>
      </c>
      <c r="K4" s="107"/>
      <c r="L4" s="50"/>
      <c r="M4" s="62"/>
      <c r="N4" s="62"/>
      <c r="O4" s="46"/>
      <c r="P4" s="63"/>
      <c r="Q4" s="63"/>
      <c r="R4" s="82"/>
      <c r="T4" s="106"/>
      <c r="U4" s="50"/>
      <c r="V4" s="62"/>
      <c r="W4" s="62"/>
      <c r="X4" s="46"/>
      <c r="Y4" s="63"/>
      <c r="Z4" s="63"/>
      <c r="AA4" s="82"/>
      <c r="AB4" s="179">
        <v>889</v>
      </c>
      <c r="AC4" s="180">
        <v>761</v>
      </c>
      <c r="AD4" s="181">
        <v>2611</v>
      </c>
      <c r="AE4" s="181">
        <v>2310</v>
      </c>
      <c r="AF4" s="182">
        <v>0.13030303030303031</v>
      </c>
      <c r="AG4" s="183">
        <v>9069</v>
      </c>
      <c r="AH4" s="183">
        <v>6981</v>
      </c>
      <c r="AI4" s="184">
        <v>0.29909755049419856</v>
      </c>
      <c r="AK4" s="218">
        <v>1031</v>
      </c>
      <c r="AL4" s="224">
        <v>921</v>
      </c>
      <c r="AM4" s="225">
        <v>2841</v>
      </c>
      <c r="AN4" s="225">
        <v>2509</v>
      </c>
      <c r="AO4" s="226">
        <v>0.13232363491430849</v>
      </c>
      <c r="AP4" s="227">
        <v>9556</v>
      </c>
      <c r="AQ4" s="227">
        <v>7241</v>
      </c>
      <c r="AR4" s="228">
        <v>0.31970722275928737</v>
      </c>
      <c r="AT4" s="218">
        <v>996</v>
      </c>
      <c r="AU4" s="224">
        <v>1031</v>
      </c>
      <c r="AV4" s="225">
        <v>2948</v>
      </c>
      <c r="AW4" s="225">
        <v>2611</v>
      </c>
      <c r="AX4" s="226">
        <v>0.12906932209881272</v>
      </c>
      <c r="AY4" s="227">
        <v>9777</v>
      </c>
      <c r="AZ4" s="227">
        <v>7439</v>
      </c>
      <c r="BA4" s="228">
        <v>0.31428955504772149</v>
      </c>
      <c r="BC4" s="218">
        <v>824</v>
      </c>
      <c r="BD4" s="224">
        <v>996</v>
      </c>
      <c r="BE4" s="225">
        <v>2851</v>
      </c>
      <c r="BF4" s="225">
        <v>2635</v>
      </c>
      <c r="BG4" s="226">
        <v>8.1973434535104361E-2</v>
      </c>
      <c r="BH4" s="227">
        <v>9927</v>
      </c>
      <c r="BI4" s="227">
        <v>7539</v>
      </c>
      <c r="BJ4" s="228">
        <v>0.31675288499801035</v>
      </c>
      <c r="BL4" s="218">
        <v>757</v>
      </c>
      <c r="BM4" s="224">
        <v>826</v>
      </c>
      <c r="BN4" s="225">
        <v>2579</v>
      </c>
      <c r="BO4" s="225">
        <v>2841</v>
      </c>
      <c r="BP4" s="226">
        <v>-9.222104892643436E-2</v>
      </c>
      <c r="BQ4" s="227">
        <v>10155</v>
      </c>
      <c r="BR4" s="227">
        <v>7657</v>
      </c>
      <c r="BS4" s="228">
        <v>0.32623742980279485</v>
      </c>
      <c r="BU4" s="218">
        <v>844</v>
      </c>
      <c r="BV4" s="224">
        <v>803</v>
      </c>
      <c r="BW4" s="225">
        <v>2509</v>
      </c>
      <c r="BX4" s="225">
        <v>3058</v>
      </c>
      <c r="BY4" s="226">
        <v>-0.17952910398953564</v>
      </c>
      <c r="BZ4" s="227">
        <v>10567</v>
      </c>
      <c r="CA4" s="227">
        <v>7867</v>
      </c>
      <c r="CB4" s="228">
        <v>0.34320579636456083</v>
      </c>
      <c r="CD4" s="218">
        <v>857</v>
      </c>
      <c r="CE4" s="224">
        <v>845</v>
      </c>
      <c r="CF4" s="225">
        <v>2505</v>
      </c>
      <c r="CG4" s="225">
        <v>2922</v>
      </c>
      <c r="CH4" s="226">
        <v>-0.14271047227926079</v>
      </c>
      <c r="CI4" s="227">
        <v>10664</v>
      </c>
      <c r="CJ4" s="227">
        <v>8110</v>
      </c>
      <c r="CK4" s="228">
        <v>0.31491985203452527</v>
      </c>
      <c r="CM4" s="218">
        <v>930</v>
      </c>
      <c r="CN4" s="224">
        <v>857</v>
      </c>
      <c r="CO4" s="225">
        <v>2632</v>
      </c>
      <c r="CP4" s="225">
        <v>2679</v>
      </c>
      <c r="CQ4" s="226">
        <v>-1.7543859649122806E-2</v>
      </c>
      <c r="CR4" s="227">
        <v>10820</v>
      </c>
      <c r="CS4" s="227">
        <v>8339</v>
      </c>
      <c r="CT4" s="228">
        <v>0.29751768797217892</v>
      </c>
      <c r="CV4" s="218">
        <v>787</v>
      </c>
      <c r="CW4" s="224">
        <v>930</v>
      </c>
      <c r="CX4" s="225">
        <v>2574</v>
      </c>
      <c r="CY4" s="225">
        <v>2510</v>
      </c>
      <c r="CZ4" s="226">
        <v>2.5498007968127491E-2</v>
      </c>
      <c r="DA4" s="227">
        <v>10810</v>
      </c>
      <c r="DB4" s="227">
        <v>8503</v>
      </c>
      <c r="DC4" s="228">
        <v>0.27131600611548867</v>
      </c>
      <c r="DE4" s="218">
        <v>785</v>
      </c>
      <c r="DF4" s="224">
        <v>787</v>
      </c>
      <c r="DG4" s="225">
        <v>2502</v>
      </c>
      <c r="DH4" s="225">
        <v>2505</v>
      </c>
      <c r="DI4" s="226">
        <v>-1.1976047904191617E-3</v>
      </c>
      <c r="DJ4" s="227">
        <v>10696</v>
      </c>
      <c r="DK4" s="227">
        <v>8733</v>
      </c>
      <c r="DL4" s="228">
        <v>0.22477957173937937</v>
      </c>
      <c r="DN4" s="326">
        <v>960</v>
      </c>
      <c r="DO4" s="332">
        <v>785</v>
      </c>
      <c r="DP4" s="333">
        <v>2532</v>
      </c>
      <c r="DQ4" s="333">
        <v>2632</v>
      </c>
      <c r="DR4" s="334">
        <v>-3.7993920972644375E-2</v>
      </c>
      <c r="DS4" s="335">
        <v>10830</v>
      </c>
      <c r="DT4" s="335">
        <v>8986</v>
      </c>
      <c r="DU4" s="336">
        <v>0.20520810149120855</v>
      </c>
    </row>
    <row r="5" spans="1:125" x14ac:dyDescent="0.25">
      <c r="A5" s="45" t="s">
        <v>115</v>
      </c>
      <c r="B5" s="149">
        <v>926</v>
      </c>
      <c r="C5" s="95">
        <v>684</v>
      </c>
      <c r="D5" s="96">
        <v>2452</v>
      </c>
      <c r="E5" s="96">
        <v>1725</v>
      </c>
      <c r="F5" s="97">
        <v>0.42144927536231885</v>
      </c>
      <c r="G5" s="98">
        <v>11484</v>
      </c>
      <c r="H5" s="98">
        <v>7214</v>
      </c>
      <c r="I5" s="150">
        <v>0.59190462988633208</v>
      </c>
      <c r="K5" s="107"/>
      <c r="L5" s="50"/>
      <c r="M5" s="62"/>
      <c r="N5" s="62"/>
      <c r="O5" s="46"/>
      <c r="P5" s="63"/>
      <c r="Q5" s="63"/>
      <c r="R5" s="82"/>
      <c r="T5" s="106"/>
      <c r="U5" s="50"/>
      <c r="V5" s="62"/>
      <c r="W5" s="62"/>
      <c r="X5" s="46"/>
      <c r="Y5" s="63"/>
      <c r="Z5" s="63"/>
      <c r="AA5" s="82"/>
      <c r="AB5" s="179">
        <v>926</v>
      </c>
      <c r="AC5" s="180">
        <v>684</v>
      </c>
      <c r="AD5" s="181">
        <v>2452</v>
      </c>
      <c r="AE5" s="181">
        <v>1725</v>
      </c>
      <c r="AF5" s="182">
        <v>0.42144927536231885</v>
      </c>
      <c r="AG5" s="183">
        <v>11484</v>
      </c>
      <c r="AH5" s="183">
        <v>7214</v>
      </c>
      <c r="AI5" s="184">
        <v>0.59190462988633208</v>
      </c>
      <c r="AK5" s="218">
        <v>864</v>
      </c>
      <c r="AL5" s="224">
        <v>958</v>
      </c>
      <c r="AM5" s="225">
        <v>2748</v>
      </c>
      <c r="AN5" s="225">
        <v>2082</v>
      </c>
      <c r="AO5" s="226">
        <v>0.31988472622478387</v>
      </c>
      <c r="AP5" s="227">
        <v>11555</v>
      </c>
      <c r="AQ5" s="227">
        <v>7965</v>
      </c>
      <c r="AR5" s="228">
        <v>0.45072190834902698</v>
      </c>
      <c r="AT5" s="218">
        <v>1093</v>
      </c>
      <c r="AU5" s="224">
        <v>864</v>
      </c>
      <c r="AV5" s="225">
        <v>3386</v>
      </c>
      <c r="AW5" s="225">
        <v>2732</v>
      </c>
      <c r="AX5" s="226">
        <v>0.23938506588579794</v>
      </c>
      <c r="AY5" s="227">
        <v>11989</v>
      </c>
      <c r="AZ5" s="227">
        <v>8652</v>
      </c>
      <c r="BA5" s="228">
        <v>0.38569116967175221</v>
      </c>
      <c r="BC5" s="218">
        <v>1282</v>
      </c>
      <c r="BD5" s="224">
        <v>1093</v>
      </c>
      <c r="BE5" s="225">
        <v>3239</v>
      </c>
      <c r="BF5" s="225">
        <v>3166</v>
      </c>
      <c r="BG5" s="226">
        <v>2.3057485786481365E-2</v>
      </c>
      <c r="BH5" s="227">
        <v>11734</v>
      </c>
      <c r="BI5" s="227">
        <v>9537</v>
      </c>
      <c r="BJ5" s="228">
        <v>0.23036594316871134</v>
      </c>
      <c r="BL5" s="218">
        <v>1267</v>
      </c>
      <c r="BM5" s="224">
        <v>1282</v>
      </c>
      <c r="BN5" s="225">
        <v>3642</v>
      </c>
      <c r="BO5" s="225">
        <v>3219</v>
      </c>
      <c r="BP5" s="226">
        <v>0.13140726933830382</v>
      </c>
      <c r="BQ5" s="227">
        <v>11516</v>
      </c>
      <c r="BR5" s="227">
        <v>10364</v>
      </c>
      <c r="BS5" s="228">
        <v>0.11115399459668082</v>
      </c>
      <c r="BU5" s="218">
        <v>1378</v>
      </c>
      <c r="BV5" s="224">
        <v>1269</v>
      </c>
      <c r="BW5" s="225">
        <v>3934</v>
      </c>
      <c r="BX5" s="225">
        <v>3452</v>
      </c>
      <c r="BY5" s="226">
        <v>0.13962920046349941</v>
      </c>
      <c r="BZ5" s="227">
        <v>11903</v>
      </c>
      <c r="CA5" s="227">
        <v>11089</v>
      </c>
      <c r="CB5" s="228">
        <v>7.340607809540986E-2</v>
      </c>
      <c r="CD5" s="218">
        <v>1268</v>
      </c>
      <c r="CE5" s="224">
        <v>1378</v>
      </c>
      <c r="CF5" s="225">
        <v>3915</v>
      </c>
      <c r="CG5" s="225">
        <v>3300</v>
      </c>
      <c r="CH5" s="226">
        <v>0.18636363636363637</v>
      </c>
      <c r="CI5" s="227">
        <v>12525</v>
      </c>
      <c r="CJ5" s="227">
        <v>11169</v>
      </c>
      <c r="CK5" s="228">
        <v>0.12140746709642761</v>
      </c>
      <c r="CM5" s="218">
        <v>1769</v>
      </c>
      <c r="CN5" s="224">
        <v>1268</v>
      </c>
      <c r="CO5" s="225">
        <v>4415</v>
      </c>
      <c r="CP5" s="225">
        <v>3705</v>
      </c>
      <c r="CQ5" s="226">
        <v>0.19163292847503374</v>
      </c>
      <c r="CR5" s="227">
        <v>13609</v>
      </c>
      <c r="CS5" s="227">
        <v>11197</v>
      </c>
      <c r="CT5" s="228">
        <v>0.21541484326158791</v>
      </c>
      <c r="CV5" s="218">
        <v>859</v>
      </c>
      <c r="CW5" s="224">
        <v>1776</v>
      </c>
      <c r="CX5" s="225">
        <v>3903</v>
      </c>
      <c r="CY5" s="225">
        <v>3934</v>
      </c>
      <c r="CZ5" s="226">
        <v>-7.8800203355363502E-3</v>
      </c>
      <c r="DA5" s="227">
        <v>14072</v>
      </c>
      <c r="DB5" s="227">
        <v>11140</v>
      </c>
      <c r="DC5" s="228">
        <v>0.26319569120287251</v>
      </c>
      <c r="DE5" s="218">
        <v>1648</v>
      </c>
      <c r="DF5" s="224">
        <v>859</v>
      </c>
      <c r="DG5" s="225">
        <v>4283</v>
      </c>
      <c r="DH5" s="225">
        <v>3915</v>
      </c>
      <c r="DI5" s="226">
        <v>9.3997445721583653E-2</v>
      </c>
      <c r="DJ5" s="227">
        <v>14711</v>
      </c>
      <c r="DK5" s="227">
        <v>11482</v>
      </c>
      <c r="DL5" s="228">
        <v>0.28122278348719737</v>
      </c>
      <c r="DN5" s="326">
        <v>2004</v>
      </c>
      <c r="DO5" s="332">
        <v>1648</v>
      </c>
      <c r="DP5" s="333">
        <v>4511</v>
      </c>
      <c r="DQ5" s="333">
        <v>4422</v>
      </c>
      <c r="DR5" s="334">
        <v>2.0126639529624603E-2</v>
      </c>
      <c r="DS5" s="335">
        <v>15904</v>
      </c>
      <c r="DT5" s="335">
        <v>11535</v>
      </c>
      <c r="DU5" s="336">
        <v>0.37876029475509321</v>
      </c>
    </row>
    <row r="6" spans="1:125" x14ac:dyDescent="0.25">
      <c r="A6" s="43" t="s">
        <v>24</v>
      </c>
      <c r="B6" s="147">
        <v>330</v>
      </c>
      <c r="C6" s="91">
        <v>188</v>
      </c>
      <c r="D6" s="99">
        <v>1816</v>
      </c>
      <c r="E6" s="92">
        <v>855</v>
      </c>
      <c r="F6" s="93">
        <v>1.1239766081871345</v>
      </c>
      <c r="G6" s="94">
        <v>4595</v>
      </c>
      <c r="H6" s="94">
        <v>2637</v>
      </c>
      <c r="I6" s="148">
        <v>0.74251042851725446</v>
      </c>
      <c r="K6" s="106"/>
      <c r="L6" s="49"/>
      <c r="M6" s="64"/>
      <c r="N6" s="60"/>
      <c r="O6" s="44"/>
      <c r="P6" s="61"/>
      <c r="Q6" s="61"/>
      <c r="R6" s="81"/>
      <c r="T6" s="106"/>
      <c r="U6" s="49"/>
      <c r="V6" s="60"/>
      <c r="W6" s="60"/>
      <c r="X6" s="44"/>
      <c r="Y6" s="61"/>
      <c r="Z6" s="61"/>
      <c r="AA6" s="81"/>
      <c r="AB6" s="173">
        <v>330</v>
      </c>
      <c r="AC6" s="174">
        <v>188</v>
      </c>
      <c r="AD6" s="185">
        <v>1816</v>
      </c>
      <c r="AE6" s="175">
        <v>855</v>
      </c>
      <c r="AF6" s="176">
        <v>1.1239766081871345</v>
      </c>
      <c r="AG6" s="177">
        <v>4595</v>
      </c>
      <c r="AH6" s="177">
        <v>2637</v>
      </c>
      <c r="AI6" s="178">
        <v>0.74251042851725446</v>
      </c>
      <c r="AK6" s="218">
        <v>269</v>
      </c>
      <c r="AL6" s="219">
        <v>373</v>
      </c>
      <c r="AM6" s="220">
        <v>972</v>
      </c>
      <c r="AN6" s="220">
        <v>1604</v>
      </c>
      <c r="AO6" s="221">
        <v>-0.3940149625935162</v>
      </c>
      <c r="AP6" s="222">
        <v>4522</v>
      </c>
      <c r="AQ6" s="222">
        <v>3055</v>
      </c>
      <c r="AR6" s="223">
        <v>0.48019639934533553</v>
      </c>
      <c r="AT6" s="218">
        <v>336</v>
      </c>
      <c r="AU6" s="219">
        <v>269</v>
      </c>
      <c r="AV6" s="220">
        <v>978</v>
      </c>
      <c r="AW6" s="220">
        <v>1816</v>
      </c>
      <c r="AX6" s="221">
        <v>-0.46145374449339205</v>
      </c>
      <c r="AY6" s="222">
        <v>4606</v>
      </c>
      <c r="AZ6" s="222">
        <v>3086</v>
      </c>
      <c r="BA6" s="223">
        <v>0.49254698639014904</v>
      </c>
      <c r="BC6" s="218">
        <v>265</v>
      </c>
      <c r="BD6" s="219">
        <v>336</v>
      </c>
      <c r="BE6" s="220">
        <v>870</v>
      </c>
      <c r="BF6" s="220">
        <v>1408</v>
      </c>
      <c r="BG6" s="221">
        <v>-0.38210227272727271</v>
      </c>
      <c r="BH6" s="222">
        <v>4390</v>
      </c>
      <c r="BI6" s="222">
        <v>3316</v>
      </c>
      <c r="BJ6" s="223">
        <v>0.32388419782870931</v>
      </c>
      <c r="BL6" s="218">
        <v>219</v>
      </c>
      <c r="BM6" s="219">
        <v>265</v>
      </c>
      <c r="BN6" s="220">
        <v>820</v>
      </c>
      <c r="BO6" s="220">
        <v>972</v>
      </c>
      <c r="BP6" s="221">
        <v>-0.15637860082304528</v>
      </c>
      <c r="BQ6" s="222">
        <v>4296</v>
      </c>
      <c r="BR6" s="222">
        <v>3526</v>
      </c>
      <c r="BS6" s="223">
        <v>0.21837776517300056</v>
      </c>
      <c r="BU6" s="218">
        <v>1464</v>
      </c>
      <c r="BV6" s="219">
        <v>219</v>
      </c>
      <c r="BW6" s="220">
        <v>1948</v>
      </c>
      <c r="BX6" s="220">
        <v>980</v>
      </c>
      <c r="BY6" s="221">
        <v>0.98775510204081629</v>
      </c>
      <c r="BZ6" s="222">
        <v>5601</v>
      </c>
      <c r="CA6" s="222">
        <v>3583</v>
      </c>
      <c r="CB6" s="223">
        <v>0.563215182807703</v>
      </c>
      <c r="CD6" s="218">
        <v>242</v>
      </c>
      <c r="CE6" s="219">
        <v>1464</v>
      </c>
      <c r="CF6" s="220">
        <v>1925</v>
      </c>
      <c r="CG6" s="220">
        <v>871</v>
      </c>
      <c r="CH6" s="221">
        <v>1.2101033295063146</v>
      </c>
      <c r="CI6" s="222">
        <v>5574</v>
      </c>
      <c r="CJ6" s="222">
        <v>3493</v>
      </c>
      <c r="CK6" s="223">
        <v>0.5957629544803893</v>
      </c>
      <c r="CM6" s="218">
        <v>230</v>
      </c>
      <c r="CN6" s="219">
        <v>242</v>
      </c>
      <c r="CO6" s="220">
        <v>1936</v>
      </c>
      <c r="CP6" s="220">
        <v>820</v>
      </c>
      <c r="CQ6" s="221">
        <v>1.3609756097560977</v>
      </c>
      <c r="CR6" s="222">
        <v>5336</v>
      </c>
      <c r="CS6" s="222">
        <v>3511</v>
      </c>
      <c r="CT6" s="223">
        <v>0.51979493021931078</v>
      </c>
      <c r="CV6" s="218">
        <v>468</v>
      </c>
      <c r="CW6" s="219">
        <v>230</v>
      </c>
      <c r="CX6" s="220">
        <v>940</v>
      </c>
      <c r="CY6" s="220">
        <v>1948</v>
      </c>
      <c r="CZ6" s="221">
        <v>-0.51745379876796715</v>
      </c>
      <c r="DA6" s="222">
        <v>5684</v>
      </c>
      <c r="DB6" s="222">
        <v>3419</v>
      </c>
      <c r="DC6" s="223">
        <v>0.66247440772155597</v>
      </c>
      <c r="DE6" s="218">
        <v>364</v>
      </c>
      <c r="DF6" s="219">
        <v>468</v>
      </c>
      <c r="DG6" s="220">
        <v>1062</v>
      </c>
      <c r="DH6" s="220">
        <v>1725</v>
      </c>
      <c r="DI6" s="221">
        <v>-0.3843478260869565</v>
      </c>
      <c r="DJ6" s="222">
        <v>5067</v>
      </c>
      <c r="DK6" s="222">
        <v>3944</v>
      </c>
      <c r="DL6" s="223">
        <v>0.28473630831643004</v>
      </c>
      <c r="DN6" s="326">
        <v>403</v>
      </c>
      <c r="DO6" s="327">
        <v>364</v>
      </c>
      <c r="DP6" s="328">
        <v>1235</v>
      </c>
      <c r="DQ6" s="328">
        <v>1736</v>
      </c>
      <c r="DR6" s="329">
        <v>-0.28859447004608296</v>
      </c>
      <c r="DS6" s="330">
        <v>4765</v>
      </c>
      <c r="DT6" s="330">
        <v>4458</v>
      </c>
      <c r="DU6" s="331">
        <v>6.8864961866307764E-2</v>
      </c>
    </row>
    <row r="7" spans="1:125" x14ac:dyDescent="0.25">
      <c r="A7" s="45" t="s">
        <v>114</v>
      </c>
      <c r="B7" s="149">
        <v>165</v>
      </c>
      <c r="C7" s="95">
        <v>144</v>
      </c>
      <c r="D7" s="100">
        <v>610</v>
      </c>
      <c r="E7" s="96">
        <v>482</v>
      </c>
      <c r="F7" s="97">
        <v>0.26556016597510373</v>
      </c>
      <c r="G7" s="98">
        <v>1888</v>
      </c>
      <c r="H7" s="98">
        <v>1362</v>
      </c>
      <c r="I7" s="150">
        <v>0.38619676945668135</v>
      </c>
      <c r="K7" s="107"/>
      <c r="L7" s="50"/>
      <c r="M7" s="65"/>
      <c r="N7" s="62"/>
      <c r="O7" s="46"/>
      <c r="P7" s="63"/>
      <c r="Q7" s="63"/>
      <c r="R7" s="82"/>
      <c r="T7" s="106"/>
      <c r="U7" s="50"/>
      <c r="V7" s="62"/>
      <c r="W7" s="62"/>
      <c r="X7" s="46"/>
      <c r="Y7" s="63"/>
      <c r="Z7" s="63"/>
      <c r="AA7" s="82"/>
      <c r="AB7" s="179">
        <v>165</v>
      </c>
      <c r="AC7" s="180">
        <v>144</v>
      </c>
      <c r="AD7" s="186">
        <v>610</v>
      </c>
      <c r="AE7" s="181">
        <v>482</v>
      </c>
      <c r="AF7" s="182">
        <v>0.26556016597510373</v>
      </c>
      <c r="AG7" s="183">
        <v>1888</v>
      </c>
      <c r="AH7" s="183">
        <v>1362</v>
      </c>
      <c r="AI7" s="184">
        <v>0.38619676945668135</v>
      </c>
      <c r="AK7" s="218">
        <v>207</v>
      </c>
      <c r="AL7" s="224">
        <v>212</v>
      </c>
      <c r="AM7" s="225">
        <v>584</v>
      </c>
      <c r="AN7" s="225">
        <v>555</v>
      </c>
      <c r="AO7" s="226">
        <v>5.2252252252252253E-2</v>
      </c>
      <c r="AP7" s="227">
        <v>2040</v>
      </c>
      <c r="AQ7" s="227">
        <v>1394</v>
      </c>
      <c r="AR7" s="228">
        <v>0.46341463414634149</v>
      </c>
      <c r="AT7" s="218">
        <v>252</v>
      </c>
      <c r="AU7" s="224">
        <v>207</v>
      </c>
      <c r="AV7" s="225">
        <v>671</v>
      </c>
      <c r="AW7" s="225">
        <v>610</v>
      </c>
      <c r="AX7" s="226">
        <v>0.1</v>
      </c>
      <c r="AY7" s="227">
        <v>2136</v>
      </c>
      <c r="AZ7" s="227">
        <v>1415</v>
      </c>
      <c r="BA7" s="228">
        <v>0.50954063604240285</v>
      </c>
      <c r="BC7" s="218">
        <v>221</v>
      </c>
      <c r="BD7" s="224">
        <v>252</v>
      </c>
      <c r="BE7" s="225">
        <v>680</v>
      </c>
      <c r="BF7" s="225">
        <v>656</v>
      </c>
      <c r="BG7" s="226">
        <v>3.6585365853658534E-2</v>
      </c>
      <c r="BH7" s="227">
        <v>2212</v>
      </c>
      <c r="BI7" s="227">
        <v>1458</v>
      </c>
      <c r="BJ7" s="228">
        <v>0.51714677640603568</v>
      </c>
      <c r="BL7" s="218">
        <v>173</v>
      </c>
      <c r="BM7" s="224">
        <v>221</v>
      </c>
      <c r="BN7" s="225">
        <v>646</v>
      </c>
      <c r="BO7" s="225">
        <v>584</v>
      </c>
      <c r="BP7" s="226">
        <v>0.10616438356164383</v>
      </c>
      <c r="BQ7" s="227">
        <v>2265</v>
      </c>
      <c r="BR7" s="227">
        <v>1486</v>
      </c>
      <c r="BS7" s="228">
        <v>0.52422611036339162</v>
      </c>
      <c r="BU7" s="218">
        <v>170</v>
      </c>
      <c r="BV7" s="224">
        <v>173</v>
      </c>
      <c r="BW7" s="225">
        <v>564</v>
      </c>
      <c r="BX7" s="225">
        <v>673</v>
      </c>
      <c r="BY7" s="226">
        <v>-0.16196136701337296</v>
      </c>
      <c r="BZ7" s="227">
        <v>2333</v>
      </c>
      <c r="CA7" s="227">
        <v>1514</v>
      </c>
      <c r="CB7" s="228">
        <v>0.54095112285336855</v>
      </c>
      <c r="CD7" s="218">
        <v>155</v>
      </c>
      <c r="CE7" s="224">
        <v>170</v>
      </c>
      <c r="CF7" s="225">
        <v>498</v>
      </c>
      <c r="CG7" s="225">
        <v>681</v>
      </c>
      <c r="CH7" s="226">
        <v>-0.2687224669603524</v>
      </c>
      <c r="CI7" s="227">
        <v>2313</v>
      </c>
      <c r="CJ7" s="227">
        <v>1558</v>
      </c>
      <c r="CK7" s="228">
        <v>0.48459563543003853</v>
      </c>
      <c r="CM7" s="218">
        <v>157</v>
      </c>
      <c r="CN7" s="224">
        <v>155</v>
      </c>
      <c r="CO7" s="225">
        <v>482</v>
      </c>
      <c r="CP7" s="225">
        <v>646</v>
      </c>
      <c r="CQ7" s="226">
        <v>-0.25386996904024767</v>
      </c>
      <c r="CR7" s="227">
        <v>2273</v>
      </c>
      <c r="CS7" s="227">
        <v>1663</v>
      </c>
      <c r="CT7" s="228">
        <v>0.36680697534576068</v>
      </c>
      <c r="CV7" s="218">
        <v>189</v>
      </c>
      <c r="CW7" s="224">
        <v>157</v>
      </c>
      <c r="CX7" s="225">
        <v>501</v>
      </c>
      <c r="CY7" s="225">
        <v>564</v>
      </c>
      <c r="CZ7" s="226">
        <v>-0.11170212765957446</v>
      </c>
      <c r="DA7" s="227">
        <v>2348</v>
      </c>
      <c r="DB7" s="227">
        <v>1699</v>
      </c>
      <c r="DC7" s="228">
        <v>0.38198940553266625</v>
      </c>
      <c r="DE7" s="218">
        <v>166</v>
      </c>
      <c r="DF7" s="224">
        <v>189</v>
      </c>
      <c r="DG7" s="225">
        <v>512</v>
      </c>
      <c r="DH7" s="225">
        <v>498</v>
      </c>
      <c r="DI7" s="226">
        <v>2.8112449799196786E-2</v>
      </c>
      <c r="DJ7" s="227">
        <v>2348</v>
      </c>
      <c r="DK7" s="227">
        <v>1739</v>
      </c>
      <c r="DL7" s="228">
        <v>0.35020126509488214</v>
      </c>
      <c r="DN7" s="326">
        <v>314</v>
      </c>
      <c r="DO7" s="332">
        <v>166</v>
      </c>
      <c r="DP7" s="333">
        <v>669</v>
      </c>
      <c r="DQ7" s="333">
        <v>482</v>
      </c>
      <c r="DR7" s="334">
        <v>0.38796680497925312</v>
      </c>
      <c r="DS7" s="335">
        <v>2383</v>
      </c>
      <c r="DT7" s="335">
        <v>1872</v>
      </c>
      <c r="DU7" s="336">
        <v>0.27297008547008544</v>
      </c>
    </row>
    <row r="8" spans="1:125" x14ac:dyDescent="0.25">
      <c r="A8" s="45" t="s">
        <v>115</v>
      </c>
      <c r="B8" s="149">
        <v>165</v>
      </c>
      <c r="C8" s="95">
        <v>44</v>
      </c>
      <c r="D8" s="100">
        <v>1206</v>
      </c>
      <c r="E8" s="96">
        <v>373</v>
      </c>
      <c r="F8" s="97">
        <v>2.2332439678284182</v>
      </c>
      <c r="G8" s="98">
        <v>2707</v>
      </c>
      <c r="H8" s="98">
        <v>1275</v>
      </c>
      <c r="I8" s="150">
        <v>1.1231372549019607</v>
      </c>
      <c r="K8" s="107"/>
      <c r="L8" s="50"/>
      <c r="M8" s="65"/>
      <c r="N8" s="62"/>
      <c r="O8" s="46"/>
      <c r="P8" s="63"/>
      <c r="Q8" s="63"/>
      <c r="R8" s="82"/>
      <c r="T8" s="106"/>
      <c r="U8" s="50"/>
      <c r="V8" s="62"/>
      <c r="W8" s="62"/>
      <c r="X8" s="46"/>
      <c r="Y8" s="63"/>
      <c r="Z8" s="63"/>
      <c r="AA8" s="82"/>
      <c r="AB8" s="179">
        <v>165</v>
      </c>
      <c r="AC8" s="180">
        <v>44</v>
      </c>
      <c r="AD8" s="186">
        <v>1206</v>
      </c>
      <c r="AE8" s="181">
        <v>373</v>
      </c>
      <c r="AF8" s="182">
        <v>2.2332439678284182</v>
      </c>
      <c r="AG8" s="183">
        <v>2707</v>
      </c>
      <c r="AH8" s="183">
        <v>1275</v>
      </c>
      <c r="AI8" s="184">
        <v>1.1231372549019607</v>
      </c>
      <c r="AK8" s="218">
        <v>62</v>
      </c>
      <c r="AL8" s="224">
        <v>161</v>
      </c>
      <c r="AM8" s="225">
        <v>388</v>
      </c>
      <c r="AN8" s="225">
        <v>1049</v>
      </c>
      <c r="AO8" s="226">
        <v>-0.63012392755004765</v>
      </c>
      <c r="AP8" s="227">
        <v>2482</v>
      </c>
      <c r="AQ8" s="227">
        <v>1661</v>
      </c>
      <c r="AR8" s="228">
        <v>0.49428055388320291</v>
      </c>
      <c r="AT8" s="218">
        <v>84</v>
      </c>
      <c r="AU8" s="224">
        <v>62</v>
      </c>
      <c r="AV8" s="225">
        <v>307</v>
      </c>
      <c r="AW8" s="225">
        <v>1206</v>
      </c>
      <c r="AX8" s="226">
        <v>-0.74543946932006633</v>
      </c>
      <c r="AY8" s="227">
        <v>2470</v>
      </c>
      <c r="AZ8" s="227">
        <v>1671</v>
      </c>
      <c r="BA8" s="228">
        <v>0.4781567923399162</v>
      </c>
      <c r="BC8" s="218">
        <v>44</v>
      </c>
      <c r="BD8" s="224">
        <v>84</v>
      </c>
      <c r="BE8" s="225">
        <v>190</v>
      </c>
      <c r="BF8" s="225">
        <v>752</v>
      </c>
      <c r="BG8" s="226">
        <v>-0.74734042553191493</v>
      </c>
      <c r="BH8" s="227">
        <v>2178</v>
      </c>
      <c r="BI8" s="227">
        <v>1858</v>
      </c>
      <c r="BJ8" s="228">
        <v>0.17222820236813779</v>
      </c>
      <c r="BL8" s="218">
        <v>46</v>
      </c>
      <c r="BM8" s="224">
        <v>44</v>
      </c>
      <c r="BN8" s="225">
        <v>174</v>
      </c>
      <c r="BO8" s="225">
        <v>388</v>
      </c>
      <c r="BP8" s="226">
        <v>-0.55154639175257736</v>
      </c>
      <c r="BQ8" s="227">
        <v>2031</v>
      </c>
      <c r="BR8" s="227">
        <v>2040</v>
      </c>
      <c r="BS8" s="228">
        <v>-4.4117647058823529E-3</v>
      </c>
      <c r="BU8" s="218">
        <v>1294</v>
      </c>
      <c r="BV8" s="224">
        <v>46</v>
      </c>
      <c r="BW8" s="225">
        <v>1384</v>
      </c>
      <c r="BX8" s="225">
        <v>307</v>
      </c>
      <c r="BY8" s="226">
        <v>3.5081433224755698</v>
      </c>
      <c r="BZ8" s="227">
        <v>3268</v>
      </c>
      <c r="CA8" s="227">
        <v>2069</v>
      </c>
      <c r="CB8" s="228">
        <v>0.57950700821652967</v>
      </c>
      <c r="CD8" s="218">
        <v>87</v>
      </c>
      <c r="CE8" s="224">
        <v>1294</v>
      </c>
      <c r="CF8" s="225">
        <v>1427</v>
      </c>
      <c r="CG8" s="225">
        <v>190</v>
      </c>
      <c r="CH8" s="226">
        <v>6.5105263157894733</v>
      </c>
      <c r="CI8" s="227">
        <v>3261</v>
      </c>
      <c r="CJ8" s="227">
        <v>1935</v>
      </c>
      <c r="CK8" s="228">
        <v>0.68527131782945738</v>
      </c>
      <c r="CM8" s="218">
        <v>73</v>
      </c>
      <c r="CN8" s="224">
        <v>87</v>
      </c>
      <c r="CO8" s="225">
        <v>1454</v>
      </c>
      <c r="CP8" s="225">
        <v>174</v>
      </c>
      <c r="CQ8" s="226">
        <v>7.3563218390804597</v>
      </c>
      <c r="CR8" s="227">
        <v>3063</v>
      </c>
      <c r="CS8" s="227">
        <v>1848</v>
      </c>
      <c r="CT8" s="228">
        <v>0.65746753246753242</v>
      </c>
      <c r="CV8" s="218">
        <v>279</v>
      </c>
      <c r="CW8" s="224">
        <v>73</v>
      </c>
      <c r="CX8" s="225">
        <v>439</v>
      </c>
      <c r="CY8" s="225">
        <v>1384</v>
      </c>
      <c r="CZ8" s="226">
        <v>-0.68280346820809246</v>
      </c>
      <c r="DA8" s="227">
        <v>3336</v>
      </c>
      <c r="DB8" s="227">
        <v>1720</v>
      </c>
      <c r="DC8" s="228">
        <v>0.93953488372093019</v>
      </c>
      <c r="DE8" s="218">
        <v>198</v>
      </c>
      <c r="DF8" s="224">
        <v>279</v>
      </c>
      <c r="DG8" s="225">
        <v>550</v>
      </c>
      <c r="DH8" s="225">
        <v>1427</v>
      </c>
      <c r="DI8" s="226">
        <v>-0.61457603363700075</v>
      </c>
      <c r="DJ8" s="227">
        <v>2919</v>
      </c>
      <c r="DK8" s="227">
        <v>2205</v>
      </c>
      <c r="DL8" s="228">
        <v>0.32380952380952382</v>
      </c>
      <c r="DN8" s="326">
        <v>89</v>
      </c>
      <c r="DO8" s="332">
        <v>198</v>
      </c>
      <c r="DP8" s="333">
        <v>566</v>
      </c>
      <c r="DQ8" s="333">
        <v>1454</v>
      </c>
      <c r="DR8" s="334">
        <v>-0.61072902338376889</v>
      </c>
      <c r="DS8" s="335">
        <v>2582</v>
      </c>
      <c r="DT8" s="335">
        <v>2586</v>
      </c>
      <c r="DU8" s="336">
        <v>-1.5467904098994587E-3</v>
      </c>
    </row>
    <row r="9" spans="1:125" x14ac:dyDescent="0.25">
      <c r="A9" s="43" t="s">
        <v>28</v>
      </c>
      <c r="B9" s="147">
        <v>302</v>
      </c>
      <c r="C9" s="91">
        <v>175</v>
      </c>
      <c r="D9" s="99">
        <v>827</v>
      </c>
      <c r="E9" s="92">
        <v>661</v>
      </c>
      <c r="F9" s="93">
        <v>0.25113464447806355</v>
      </c>
      <c r="G9" s="94">
        <v>2932</v>
      </c>
      <c r="H9" s="94">
        <v>1743</v>
      </c>
      <c r="I9" s="148">
        <v>0.68215720022948934</v>
      </c>
      <c r="K9" s="125"/>
      <c r="L9" s="91"/>
      <c r="M9" s="99"/>
      <c r="N9" s="92"/>
      <c r="O9" s="93"/>
      <c r="P9" s="94"/>
      <c r="Q9" s="94"/>
      <c r="R9" s="126"/>
      <c r="T9" s="106"/>
      <c r="U9" s="49"/>
      <c r="V9" s="60"/>
      <c r="W9" s="60"/>
      <c r="X9" s="44"/>
      <c r="Y9" s="61"/>
      <c r="Z9" s="61"/>
      <c r="AA9" s="81"/>
      <c r="AB9" s="173">
        <v>302</v>
      </c>
      <c r="AC9" s="174">
        <v>175</v>
      </c>
      <c r="AD9" s="185">
        <v>827</v>
      </c>
      <c r="AE9" s="175">
        <v>661</v>
      </c>
      <c r="AF9" s="176">
        <v>0.25113464447806355</v>
      </c>
      <c r="AG9" s="177">
        <v>2932</v>
      </c>
      <c r="AH9" s="177">
        <v>1743</v>
      </c>
      <c r="AI9" s="178">
        <v>0.68215720022948934</v>
      </c>
      <c r="AK9" s="218">
        <v>278</v>
      </c>
      <c r="AL9" s="219">
        <v>321</v>
      </c>
      <c r="AM9" s="220">
        <v>901</v>
      </c>
      <c r="AN9" s="220">
        <v>737</v>
      </c>
      <c r="AO9" s="221">
        <v>0.2225237449118046</v>
      </c>
      <c r="AP9" s="222">
        <v>3134</v>
      </c>
      <c r="AQ9" s="222">
        <v>1920</v>
      </c>
      <c r="AR9" s="223">
        <v>0.6322916666666667</v>
      </c>
      <c r="AT9" s="218">
        <v>271</v>
      </c>
      <c r="AU9" s="219">
        <v>278</v>
      </c>
      <c r="AV9" s="220">
        <v>870</v>
      </c>
      <c r="AW9" s="220">
        <v>827</v>
      </c>
      <c r="AX9" s="221">
        <v>5.1995163240628778E-2</v>
      </c>
      <c r="AY9" s="222">
        <v>3114</v>
      </c>
      <c r="AZ9" s="222">
        <v>2095</v>
      </c>
      <c r="BA9" s="223">
        <v>0.48639618138424823</v>
      </c>
      <c r="BC9" s="218">
        <v>286</v>
      </c>
      <c r="BD9" s="219">
        <v>271</v>
      </c>
      <c r="BE9" s="220">
        <v>835</v>
      </c>
      <c r="BF9" s="220">
        <v>841</v>
      </c>
      <c r="BG9" s="221">
        <v>-7.1343638525564806E-3</v>
      </c>
      <c r="BH9" s="222">
        <v>3069</v>
      </c>
      <c r="BI9" s="222">
        <v>2294</v>
      </c>
      <c r="BJ9" s="223">
        <v>0.33783783783783783</v>
      </c>
      <c r="BL9" s="218">
        <v>207</v>
      </c>
      <c r="BM9" s="219">
        <v>286</v>
      </c>
      <c r="BN9" s="220">
        <v>764</v>
      </c>
      <c r="BO9" s="220">
        <v>901</v>
      </c>
      <c r="BP9" s="221">
        <v>-0.15205327413984462</v>
      </c>
      <c r="BQ9" s="222">
        <v>2969</v>
      </c>
      <c r="BR9" s="222">
        <v>2515</v>
      </c>
      <c r="BS9" s="223">
        <v>0.18051689860834991</v>
      </c>
      <c r="BU9" s="218">
        <v>234</v>
      </c>
      <c r="BV9" s="219">
        <v>207</v>
      </c>
      <c r="BW9" s="220">
        <v>727</v>
      </c>
      <c r="BX9" s="220">
        <v>873</v>
      </c>
      <c r="BY9" s="221">
        <v>-0.1672394043528064</v>
      </c>
      <c r="BZ9" s="222">
        <v>3088</v>
      </c>
      <c r="CA9" s="222">
        <v>2488</v>
      </c>
      <c r="CB9" s="223">
        <v>0.24115755627009647</v>
      </c>
      <c r="CD9" s="218">
        <v>288</v>
      </c>
      <c r="CE9" s="219">
        <v>234</v>
      </c>
      <c r="CF9" s="220">
        <v>729</v>
      </c>
      <c r="CG9" s="220">
        <v>836</v>
      </c>
      <c r="CH9" s="221">
        <v>-0.12799043062200957</v>
      </c>
      <c r="CI9" s="222">
        <v>3138</v>
      </c>
      <c r="CJ9" s="222">
        <v>2578</v>
      </c>
      <c r="CK9" s="223">
        <v>0.21722265321955003</v>
      </c>
      <c r="CM9" s="218">
        <v>367</v>
      </c>
      <c r="CN9" s="219">
        <v>288</v>
      </c>
      <c r="CO9" s="220">
        <v>889</v>
      </c>
      <c r="CP9" s="220">
        <v>764</v>
      </c>
      <c r="CQ9" s="221">
        <v>0.16361256544502617</v>
      </c>
      <c r="CR9" s="222">
        <v>3293</v>
      </c>
      <c r="CS9" s="222">
        <v>2663</v>
      </c>
      <c r="CT9" s="223">
        <v>0.23657529102515959</v>
      </c>
      <c r="CV9" s="218">
        <v>196</v>
      </c>
      <c r="CW9" s="219">
        <v>367</v>
      </c>
      <c r="CX9" s="220">
        <v>851</v>
      </c>
      <c r="CY9" s="220">
        <v>727</v>
      </c>
      <c r="CZ9" s="221">
        <v>0.17056396148555708</v>
      </c>
      <c r="DA9" s="222">
        <v>3277</v>
      </c>
      <c r="DB9" s="222">
        <v>2748</v>
      </c>
      <c r="DC9" s="223">
        <v>0.19250363901018921</v>
      </c>
      <c r="DE9" s="218">
        <v>352</v>
      </c>
      <c r="DF9" s="219">
        <v>196</v>
      </c>
      <c r="DG9" s="220">
        <v>915</v>
      </c>
      <c r="DH9" s="220">
        <v>729</v>
      </c>
      <c r="DI9" s="221">
        <v>0.2551440329218107</v>
      </c>
      <c r="DJ9" s="222">
        <v>3322</v>
      </c>
      <c r="DK9" s="222">
        <v>2916</v>
      </c>
      <c r="DL9" s="223">
        <v>0.1392318244170096</v>
      </c>
      <c r="DN9" s="395">
        <v>320</v>
      </c>
      <c r="DO9" s="396">
        <v>352</v>
      </c>
      <c r="DP9" s="397">
        <v>868</v>
      </c>
      <c r="DQ9" s="397">
        <v>889</v>
      </c>
      <c r="DR9" s="398">
        <v>-2.3622047244094488E-2</v>
      </c>
      <c r="DS9" s="399">
        <v>3425</v>
      </c>
      <c r="DT9" s="399">
        <v>2806</v>
      </c>
      <c r="DU9" s="400">
        <v>0.22059871703492517</v>
      </c>
    </row>
    <row r="10" spans="1:125" x14ac:dyDescent="0.25">
      <c r="A10" s="45" t="s">
        <v>114</v>
      </c>
      <c r="B10" s="149">
        <v>253</v>
      </c>
      <c r="C10" s="95">
        <v>253</v>
      </c>
      <c r="D10" s="100">
        <v>690</v>
      </c>
      <c r="E10" s="96">
        <v>518</v>
      </c>
      <c r="F10" s="97">
        <v>0.33204633204633205</v>
      </c>
      <c r="G10" s="98">
        <v>2050</v>
      </c>
      <c r="H10" s="98">
        <v>1240</v>
      </c>
      <c r="I10" s="150">
        <v>0.65322580645161288</v>
      </c>
      <c r="K10" s="127"/>
      <c r="L10" s="95"/>
      <c r="M10" s="100"/>
      <c r="N10" s="96"/>
      <c r="O10" s="97"/>
      <c r="P10" s="98"/>
      <c r="Q10" s="98"/>
      <c r="R10" s="128"/>
      <c r="T10" s="106"/>
      <c r="U10" s="50"/>
      <c r="V10" s="62"/>
      <c r="W10" s="62"/>
      <c r="X10" s="46"/>
      <c r="Y10" s="63"/>
      <c r="Z10" s="63"/>
      <c r="AA10" s="82"/>
      <c r="AB10" s="179">
        <v>253</v>
      </c>
      <c r="AC10" s="180">
        <v>253</v>
      </c>
      <c r="AD10" s="186">
        <v>690</v>
      </c>
      <c r="AE10" s="181">
        <v>518</v>
      </c>
      <c r="AF10" s="182">
        <v>0.33204633204633205</v>
      </c>
      <c r="AG10" s="183">
        <v>2050</v>
      </c>
      <c r="AH10" s="183">
        <v>1240</v>
      </c>
      <c r="AI10" s="184">
        <v>0.65322580645161288</v>
      </c>
      <c r="AK10" s="218">
        <v>221</v>
      </c>
      <c r="AL10" s="224">
        <v>251</v>
      </c>
      <c r="AM10" s="225">
        <v>725</v>
      </c>
      <c r="AN10" s="225">
        <v>604</v>
      </c>
      <c r="AO10" s="226">
        <v>0.20033112582781457</v>
      </c>
      <c r="AP10" s="227">
        <v>2226</v>
      </c>
      <c r="AQ10" s="227">
        <v>1330</v>
      </c>
      <c r="AR10" s="228">
        <v>0.67368421052631577</v>
      </c>
      <c r="AT10" s="218">
        <v>225</v>
      </c>
      <c r="AU10" s="224">
        <v>221</v>
      </c>
      <c r="AV10" s="225">
        <v>697</v>
      </c>
      <c r="AW10" s="225">
        <v>690</v>
      </c>
      <c r="AX10" s="226">
        <v>1.0144927536231883E-2</v>
      </c>
      <c r="AY10" s="227">
        <v>2297</v>
      </c>
      <c r="AZ10" s="227">
        <v>1382</v>
      </c>
      <c r="BA10" s="228">
        <v>0.66208393632416784</v>
      </c>
      <c r="BC10" s="218">
        <v>200</v>
      </c>
      <c r="BD10" s="224">
        <v>225</v>
      </c>
      <c r="BE10" s="225">
        <v>646</v>
      </c>
      <c r="BF10" s="225">
        <v>696</v>
      </c>
      <c r="BG10" s="226">
        <v>-7.183908045977011E-2</v>
      </c>
      <c r="BH10" s="227">
        <v>2339</v>
      </c>
      <c r="BI10" s="227">
        <v>1452</v>
      </c>
      <c r="BJ10" s="228">
        <v>0.6108815426997245</v>
      </c>
      <c r="BL10" s="218">
        <v>185</v>
      </c>
      <c r="BM10" s="224">
        <v>200</v>
      </c>
      <c r="BN10" s="225">
        <v>610</v>
      </c>
      <c r="BO10" s="225">
        <v>725</v>
      </c>
      <c r="BP10" s="226">
        <v>-0.15862068965517243</v>
      </c>
      <c r="BQ10" s="227">
        <v>2404</v>
      </c>
      <c r="BR10" s="227">
        <v>1500</v>
      </c>
      <c r="BS10" s="228">
        <v>0.60266666666666668</v>
      </c>
      <c r="BU10" s="218">
        <v>184</v>
      </c>
      <c r="BV10" s="224">
        <v>185</v>
      </c>
      <c r="BW10" s="225">
        <v>569</v>
      </c>
      <c r="BX10" s="225">
        <v>700</v>
      </c>
      <c r="BY10" s="226">
        <v>-0.18714285714285714</v>
      </c>
      <c r="BZ10" s="227">
        <v>2481</v>
      </c>
      <c r="CA10" s="227">
        <v>1530</v>
      </c>
      <c r="CB10" s="228">
        <v>0.6215686274509804</v>
      </c>
      <c r="CD10" s="218">
        <v>215</v>
      </c>
      <c r="CE10" s="224">
        <v>184</v>
      </c>
      <c r="CF10" s="225">
        <v>584</v>
      </c>
      <c r="CG10" s="225">
        <v>647</v>
      </c>
      <c r="CH10" s="226">
        <v>-9.7372488408037097E-2</v>
      </c>
      <c r="CI10" s="227">
        <v>2526</v>
      </c>
      <c r="CJ10" s="227">
        <v>1604</v>
      </c>
      <c r="CK10" s="228">
        <v>0.57481296758104738</v>
      </c>
      <c r="CM10" s="218">
        <v>262</v>
      </c>
      <c r="CN10" s="224">
        <v>215</v>
      </c>
      <c r="CO10" s="225">
        <v>661</v>
      </c>
      <c r="CP10" s="225">
        <v>610</v>
      </c>
      <c r="CQ10" s="226">
        <v>8.3606557377049182E-2</v>
      </c>
      <c r="CR10" s="227">
        <v>2604</v>
      </c>
      <c r="CS10" s="227">
        <v>1685</v>
      </c>
      <c r="CT10" s="228">
        <v>0.54540059347181014</v>
      </c>
      <c r="CV10" s="218">
        <v>171</v>
      </c>
      <c r="CW10" s="224">
        <v>260</v>
      </c>
      <c r="CX10" s="225">
        <v>646</v>
      </c>
      <c r="CY10" s="225">
        <v>569</v>
      </c>
      <c r="CZ10" s="226">
        <v>0.13532513181019332</v>
      </c>
      <c r="DA10" s="227">
        <v>2606</v>
      </c>
      <c r="DB10" s="227">
        <v>1745</v>
      </c>
      <c r="DC10" s="228">
        <v>0.49340974212034383</v>
      </c>
      <c r="DE10" s="218">
        <v>304</v>
      </c>
      <c r="DF10" s="224">
        <v>171</v>
      </c>
      <c r="DG10" s="225">
        <v>735</v>
      </c>
      <c r="DH10" s="225">
        <v>584</v>
      </c>
      <c r="DI10" s="226">
        <v>0.25856164383561642</v>
      </c>
      <c r="DJ10" s="227">
        <v>2665</v>
      </c>
      <c r="DK10" s="227">
        <v>1857</v>
      </c>
      <c r="DL10" s="228">
        <v>0.4351103931071621</v>
      </c>
      <c r="DN10" s="395">
        <v>233</v>
      </c>
      <c r="DO10" s="401">
        <v>304</v>
      </c>
      <c r="DP10" s="402">
        <v>708</v>
      </c>
      <c r="DQ10" s="402">
        <v>659</v>
      </c>
      <c r="DR10" s="403">
        <v>7.4355083459787558E-2</v>
      </c>
      <c r="DS10" s="404">
        <v>2705</v>
      </c>
      <c r="DT10" s="404">
        <v>1946</v>
      </c>
      <c r="DU10" s="405">
        <v>0.39003083247687564</v>
      </c>
    </row>
    <row r="11" spans="1:125" x14ac:dyDescent="0.25">
      <c r="A11" s="45" t="s">
        <v>115</v>
      </c>
      <c r="B11" s="149">
        <v>49</v>
      </c>
      <c r="C11" s="95">
        <v>49</v>
      </c>
      <c r="D11" s="100">
        <v>137</v>
      </c>
      <c r="E11" s="96">
        <v>143</v>
      </c>
      <c r="F11" s="97">
        <v>-4.195804195804196E-2</v>
      </c>
      <c r="G11" s="98">
        <v>882</v>
      </c>
      <c r="H11" s="98">
        <v>503</v>
      </c>
      <c r="I11" s="150">
        <v>0.75347912524850891</v>
      </c>
      <c r="K11" s="127"/>
      <c r="L11" s="95"/>
      <c r="M11" s="100"/>
      <c r="N11" s="96"/>
      <c r="O11" s="97"/>
      <c r="P11" s="98"/>
      <c r="Q11" s="98"/>
      <c r="R11" s="128"/>
      <c r="T11" s="106"/>
      <c r="U11" s="50"/>
      <c r="V11" s="62"/>
      <c r="W11" s="62"/>
      <c r="X11" s="46"/>
      <c r="Y11" s="63"/>
      <c r="Z11" s="63"/>
      <c r="AA11" s="82"/>
      <c r="AB11" s="179">
        <v>49</v>
      </c>
      <c r="AC11" s="180">
        <v>49</v>
      </c>
      <c r="AD11" s="186">
        <v>137</v>
      </c>
      <c r="AE11" s="181">
        <v>143</v>
      </c>
      <c r="AF11" s="182">
        <v>-4.195804195804196E-2</v>
      </c>
      <c r="AG11" s="183">
        <v>882</v>
      </c>
      <c r="AH11" s="183">
        <v>503</v>
      </c>
      <c r="AI11" s="184">
        <v>0.75347912524850891</v>
      </c>
      <c r="AK11" s="218">
        <v>57</v>
      </c>
      <c r="AL11" s="224">
        <v>70</v>
      </c>
      <c r="AM11" s="225">
        <v>176</v>
      </c>
      <c r="AN11" s="225">
        <v>133</v>
      </c>
      <c r="AO11" s="226">
        <v>0.32330827067669171</v>
      </c>
      <c r="AP11" s="227">
        <v>908</v>
      </c>
      <c r="AQ11" s="227">
        <v>590</v>
      </c>
      <c r="AR11" s="228">
        <v>0.53898305084745768</v>
      </c>
      <c r="AT11" s="218">
        <v>46</v>
      </c>
      <c r="AU11" s="224">
        <v>57</v>
      </c>
      <c r="AV11" s="225">
        <v>173</v>
      </c>
      <c r="AW11" s="225">
        <v>137</v>
      </c>
      <c r="AX11" s="226">
        <v>0.26277372262773724</v>
      </c>
      <c r="AY11" s="227">
        <v>817</v>
      </c>
      <c r="AZ11" s="227">
        <v>713</v>
      </c>
      <c r="BA11" s="228">
        <v>0.1458625525946704</v>
      </c>
      <c r="BC11" s="218">
        <v>86</v>
      </c>
      <c r="BD11" s="224">
        <v>46</v>
      </c>
      <c r="BE11" s="225">
        <v>189</v>
      </c>
      <c r="BF11" s="225">
        <v>145</v>
      </c>
      <c r="BG11" s="226">
        <v>0.30344827586206896</v>
      </c>
      <c r="BH11" s="227">
        <v>730</v>
      </c>
      <c r="BI11" s="227">
        <v>842</v>
      </c>
      <c r="BJ11" s="228">
        <v>-0.1330166270783848</v>
      </c>
      <c r="BL11" s="218">
        <v>22</v>
      </c>
      <c r="BM11" s="224">
        <v>86</v>
      </c>
      <c r="BN11" s="225">
        <v>154</v>
      </c>
      <c r="BO11" s="225">
        <v>176</v>
      </c>
      <c r="BP11" s="226">
        <v>-0.125</v>
      </c>
      <c r="BQ11" s="227">
        <v>565</v>
      </c>
      <c r="BR11" s="227">
        <v>1015</v>
      </c>
      <c r="BS11" s="228">
        <v>-0.44334975369458129</v>
      </c>
      <c r="BU11" s="218">
        <v>50</v>
      </c>
      <c r="BV11" s="224">
        <v>22</v>
      </c>
      <c r="BW11" s="225">
        <v>158</v>
      </c>
      <c r="BX11" s="225">
        <v>173</v>
      </c>
      <c r="BY11" s="226">
        <v>-8.6705202312138727E-2</v>
      </c>
      <c r="BZ11" s="227">
        <v>607</v>
      </c>
      <c r="CA11" s="227">
        <v>958</v>
      </c>
      <c r="CB11" s="228">
        <v>-0.3663883089770355</v>
      </c>
      <c r="CD11" s="218">
        <v>73</v>
      </c>
      <c r="CE11" s="224">
        <v>50</v>
      </c>
      <c r="CF11" s="225">
        <v>145</v>
      </c>
      <c r="CG11" s="225">
        <v>189</v>
      </c>
      <c r="CH11" s="226">
        <v>-0.23280423280423279</v>
      </c>
      <c r="CI11" s="227">
        <v>612</v>
      </c>
      <c r="CJ11" s="227">
        <v>974</v>
      </c>
      <c r="CK11" s="228">
        <v>-0.37166324435318276</v>
      </c>
      <c r="CM11" s="218">
        <v>105</v>
      </c>
      <c r="CN11" s="224">
        <v>73</v>
      </c>
      <c r="CO11" s="225">
        <v>228</v>
      </c>
      <c r="CP11" s="225">
        <v>154</v>
      </c>
      <c r="CQ11" s="226">
        <v>0.48051948051948051</v>
      </c>
      <c r="CR11" s="227">
        <v>689</v>
      </c>
      <c r="CS11" s="227">
        <v>978</v>
      </c>
      <c r="CT11" s="228">
        <v>-0.29550102249488752</v>
      </c>
      <c r="CV11" s="218">
        <v>25</v>
      </c>
      <c r="CW11" s="224">
        <v>107</v>
      </c>
      <c r="CX11" s="225">
        <v>205</v>
      </c>
      <c r="CY11" s="225">
        <v>158</v>
      </c>
      <c r="CZ11" s="226">
        <v>0.29746835443037972</v>
      </c>
      <c r="DA11" s="227">
        <v>671</v>
      </c>
      <c r="DB11" s="227">
        <v>1003</v>
      </c>
      <c r="DC11" s="228">
        <v>-0.33100697906281157</v>
      </c>
      <c r="DE11" s="218">
        <v>48</v>
      </c>
      <c r="DF11" s="224">
        <v>25</v>
      </c>
      <c r="DG11" s="225">
        <v>180</v>
      </c>
      <c r="DH11" s="225">
        <v>145</v>
      </c>
      <c r="DI11" s="226">
        <v>0.2413793103448276</v>
      </c>
      <c r="DJ11" s="227">
        <v>657</v>
      </c>
      <c r="DK11" s="227">
        <v>1059</v>
      </c>
      <c r="DL11" s="228">
        <v>-0.37960339943342775</v>
      </c>
      <c r="DN11" s="395">
        <v>87</v>
      </c>
      <c r="DO11" s="401">
        <v>48</v>
      </c>
      <c r="DP11" s="402">
        <v>160</v>
      </c>
      <c r="DQ11" s="402">
        <v>230</v>
      </c>
      <c r="DR11" s="403">
        <v>-0.30434782608695654</v>
      </c>
      <c r="DS11" s="404">
        <v>720</v>
      </c>
      <c r="DT11" s="404">
        <v>860</v>
      </c>
      <c r="DU11" s="405">
        <v>-0.16279069767441862</v>
      </c>
    </row>
    <row r="12" spans="1:125" x14ac:dyDescent="0.25">
      <c r="A12" s="43" t="s">
        <v>109</v>
      </c>
      <c r="B12" s="151">
        <v>200</v>
      </c>
      <c r="C12" s="101">
        <v>200</v>
      </c>
      <c r="D12" s="99">
        <v>602</v>
      </c>
      <c r="E12" s="92">
        <v>568</v>
      </c>
      <c r="F12" s="93">
        <v>5.9859154929577461E-2</v>
      </c>
      <c r="G12" s="94">
        <v>2217</v>
      </c>
      <c r="H12" s="94">
        <v>1668</v>
      </c>
      <c r="I12" s="148">
        <v>0.32913669064748202</v>
      </c>
      <c r="K12" s="129"/>
      <c r="L12" s="101"/>
      <c r="M12" s="99"/>
      <c r="N12" s="92"/>
      <c r="O12" s="93"/>
      <c r="P12" s="94"/>
      <c r="Q12" s="94"/>
      <c r="R12" s="126"/>
      <c r="T12" s="106"/>
      <c r="U12" s="51"/>
      <c r="V12" s="60"/>
      <c r="W12" s="60"/>
      <c r="X12" s="44"/>
      <c r="Y12" s="61"/>
      <c r="Z12" s="61"/>
      <c r="AA12" s="81"/>
      <c r="AB12" s="187">
        <v>200</v>
      </c>
      <c r="AC12" s="188">
        <v>200</v>
      </c>
      <c r="AD12" s="185">
        <v>602</v>
      </c>
      <c r="AE12" s="175">
        <v>568</v>
      </c>
      <c r="AF12" s="176">
        <v>5.9859154929577461E-2</v>
      </c>
      <c r="AG12" s="177">
        <v>2217</v>
      </c>
      <c r="AH12" s="177">
        <v>1668</v>
      </c>
      <c r="AI12" s="178">
        <v>0.32913669064748202</v>
      </c>
      <c r="AK12" s="218">
        <v>172</v>
      </c>
      <c r="AL12" s="229">
        <v>144</v>
      </c>
      <c r="AM12" s="220">
        <v>516</v>
      </c>
      <c r="AN12" s="220">
        <v>607</v>
      </c>
      <c r="AO12" s="221">
        <v>-0.14991762767710048</v>
      </c>
      <c r="AP12" s="222">
        <v>2088</v>
      </c>
      <c r="AQ12" s="222">
        <v>1764</v>
      </c>
      <c r="AR12" s="223">
        <v>0.18367346938775511</v>
      </c>
      <c r="AT12" s="218">
        <v>124</v>
      </c>
      <c r="AU12" s="229">
        <v>172</v>
      </c>
      <c r="AV12" s="220">
        <v>440</v>
      </c>
      <c r="AW12" s="220">
        <v>602</v>
      </c>
      <c r="AX12" s="221">
        <v>-0.26910299003322258</v>
      </c>
      <c r="AY12" s="222">
        <v>2023</v>
      </c>
      <c r="AZ12" s="222">
        <v>1793</v>
      </c>
      <c r="BA12" s="223">
        <v>0.12827663134411602</v>
      </c>
      <c r="BC12" s="218">
        <v>116</v>
      </c>
      <c r="BD12" s="229">
        <v>124</v>
      </c>
      <c r="BE12" s="220">
        <v>412</v>
      </c>
      <c r="BF12" s="220">
        <v>529</v>
      </c>
      <c r="BG12" s="221">
        <v>-0.22117202268431002</v>
      </c>
      <c r="BH12" s="222">
        <v>1971</v>
      </c>
      <c r="BI12" s="222">
        <v>1837</v>
      </c>
      <c r="BJ12" s="223">
        <v>7.2945019052803484E-2</v>
      </c>
      <c r="BL12" s="218">
        <v>165</v>
      </c>
      <c r="BM12" s="229">
        <v>116</v>
      </c>
      <c r="BN12" s="220">
        <v>405</v>
      </c>
      <c r="BO12" s="220">
        <v>516</v>
      </c>
      <c r="BP12" s="221">
        <v>-0.21511627906976744</v>
      </c>
      <c r="BQ12" s="222">
        <v>2027</v>
      </c>
      <c r="BR12" s="222">
        <v>1826</v>
      </c>
      <c r="BS12" s="223">
        <v>0.11007667031763417</v>
      </c>
      <c r="BU12" s="218">
        <v>94</v>
      </c>
      <c r="BV12" s="229">
        <v>165</v>
      </c>
      <c r="BW12" s="220">
        <v>375</v>
      </c>
      <c r="BX12" s="220">
        <v>440</v>
      </c>
      <c r="BY12" s="221">
        <v>-0.14772727272727273</v>
      </c>
      <c r="BZ12" s="222">
        <v>1998</v>
      </c>
      <c r="CA12" s="222">
        <v>1857</v>
      </c>
      <c r="CB12" s="223">
        <v>7.5928917609046853E-2</v>
      </c>
      <c r="CD12" s="218">
        <v>123</v>
      </c>
      <c r="CE12" s="229">
        <v>107</v>
      </c>
      <c r="CF12" s="220">
        <v>395</v>
      </c>
      <c r="CG12" s="220">
        <v>412</v>
      </c>
      <c r="CH12" s="221">
        <v>-4.12621359223301E-2</v>
      </c>
      <c r="CI12" s="222">
        <v>1961</v>
      </c>
      <c r="CJ12" s="222">
        <v>1947</v>
      </c>
      <c r="CK12" s="223">
        <v>7.1905495634309192E-3</v>
      </c>
      <c r="CM12" s="218">
        <v>163</v>
      </c>
      <c r="CN12" s="229">
        <v>123</v>
      </c>
      <c r="CO12" s="220">
        <v>393</v>
      </c>
      <c r="CP12" s="220">
        <v>405</v>
      </c>
      <c r="CQ12" s="221">
        <v>-2.9629629629629631E-2</v>
      </c>
      <c r="CR12" s="222">
        <v>1934</v>
      </c>
      <c r="CS12" s="222">
        <v>2018</v>
      </c>
      <c r="CT12" s="223">
        <v>-4.1625371655104063E-2</v>
      </c>
      <c r="CV12" s="218">
        <v>155</v>
      </c>
      <c r="CW12" s="229">
        <v>165</v>
      </c>
      <c r="CX12" s="220">
        <v>443</v>
      </c>
      <c r="CY12" s="220">
        <v>388</v>
      </c>
      <c r="CZ12" s="221">
        <v>0.14175257731958762</v>
      </c>
      <c r="DA12" s="222">
        <v>1884</v>
      </c>
      <c r="DB12" s="222">
        <v>2050</v>
      </c>
      <c r="DC12" s="223">
        <v>-8.0975609756097564E-2</v>
      </c>
      <c r="DE12" s="218">
        <v>148</v>
      </c>
      <c r="DF12" s="229">
        <v>155</v>
      </c>
      <c r="DG12" s="220">
        <v>468</v>
      </c>
      <c r="DH12" s="220">
        <v>418</v>
      </c>
      <c r="DI12" s="221">
        <v>0.11961722488038277</v>
      </c>
      <c r="DJ12" s="222">
        <v>1836</v>
      </c>
      <c r="DK12" s="222">
        <v>2121</v>
      </c>
      <c r="DL12" s="223">
        <v>-0.13437057991513437</v>
      </c>
      <c r="DN12" s="326">
        <v>179</v>
      </c>
      <c r="DO12" s="337">
        <v>148</v>
      </c>
      <c r="DP12" s="328">
        <v>482</v>
      </c>
      <c r="DQ12" s="328">
        <v>415</v>
      </c>
      <c r="DR12" s="329">
        <v>0.16144578313253011</v>
      </c>
      <c r="DS12" s="330">
        <v>1827</v>
      </c>
      <c r="DT12" s="330">
        <v>2190</v>
      </c>
      <c r="DU12" s="331">
        <v>-0.16575342465753426</v>
      </c>
    </row>
    <row r="13" spans="1:125" x14ac:dyDescent="0.25">
      <c r="A13" s="45" t="s">
        <v>114</v>
      </c>
      <c r="B13" s="149">
        <v>122</v>
      </c>
      <c r="C13" s="95">
        <v>110</v>
      </c>
      <c r="D13" s="100">
        <v>352</v>
      </c>
      <c r="E13" s="96">
        <v>300</v>
      </c>
      <c r="F13" s="97">
        <v>0.17333333333333334</v>
      </c>
      <c r="G13" s="98">
        <v>1325</v>
      </c>
      <c r="H13" s="98">
        <v>1234</v>
      </c>
      <c r="I13" s="150">
        <v>7.3743922204213941E-2</v>
      </c>
      <c r="K13" s="127"/>
      <c r="L13" s="95"/>
      <c r="M13" s="100"/>
      <c r="N13" s="96"/>
      <c r="O13" s="97"/>
      <c r="P13" s="98"/>
      <c r="Q13" s="98"/>
      <c r="R13" s="128"/>
      <c r="T13" s="106"/>
      <c r="U13" s="50"/>
      <c r="V13" s="62"/>
      <c r="W13" s="62"/>
      <c r="X13" s="46"/>
      <c r="Y13" s="63"/>
      <c r="Z13" s="63"/>
      <c r="AA13" s="82"/>
      <c r="AB13" s="179">
        <v>122</v>
      </c>
      <c r="AC13" s="180">
        <v>110</v>
      </c>
      <c r="AD13" s="186">
        <v>352</v>
      </c>
      <c r="AE13" s="181">
        <v>300</v>
      </c>
      <c r="AF13" s="182">
        <v>0.17333333333333334</v>
      </c>
      <c r="AG13" s="183">
        <v>1325</v>
      </c>
      <c r="AH13" s="183">
        <v>1234</v>
      </c>
      <c r="AI13" s="184">
        <v>7.3743922204213941E-2</v>
      </c>
      <c r="AK13" s="218">
        <v>110</v>
      </c>
      <c r="AL13" s="224">
        <v>102</v>
      </c>
      <c r="AM13" s="225">
        <v>334</v>
      </c>
      <c r="AN13" s="225">
        <v>318</v>
      </c>
      <c r="AO13" s="226">
        <v>5.0314465408805034E-2</v>
      </c>
      <c r="AP13" s="227">
        <v>1309</v>
      </c>
      <c r="AQ13" s="227">
        <v>1208</v>
      </c>
      <c r="AR13" s="228">
        <v>8.3609271523178805E-2</v>
      </c>
      <c r="AT13" s="218">
        <v>93</v>
      </c>
      <c r="AU13" s="224">
        <v>110</v>
      </c>
      <c r="AV13" s="225">
        <v>305</v>
      </c>
      <c r="AW13" s="225">
        <v>352</v>
      </c>
      <c r="AX13" s="226">
        <v>-0.13352272727272727</v>
      </c>
      <c r="AY13" s="227">
        <v>1284</v>
      </c>
      <c r="AZ13" s="227">
        <v>1219</v>
      </c>
      <c r="BA13" s="228">
        <v>5.3322395406070547E-2</v>
      </c>
      <c r="BC13" s="218">
        <v>96</v>
      </c>
      <c r="BD13" s="224">
        <v>93</v>
      </c>
      <c r="BE13" s="225">
        <v>299</v>
      </c>
      <c r="BF13" s="225">
        <v>339</v>
      </c>
      <c r="BG13" s="226">
        <v>-0.11799410029498525</v>
      </c>
      <c r="BH13" s="227">
        <v>1264</v>
      </c>
      <c r="BI13" s="227">
        <v>1247</v>
      </c>
      <c r="BJ13" s="228">
        <v>1.3632718524458701E-2</v>
      </c>
      <c r="BL13" s="218">
        <v>93</v>
      </c>
      <c r="BM13" s="224">
        <v>96</v>
      </c>
      <c r="BN13" s="225">
        <v>282</v>
      </c>
      <c r="BO13" s="225">
        <v>334</v>
      </c>
      <c r="BP13" s="226">
        <v>-0.15568862275449102</v>
      </c>
      <c r="BQ13" s="227">
        <v>1265</v>
      </c>
      <c r="BR13" s="227">
        <v>1245</v>
      </c>
      <c r="BS13" s="228">
        <v>1.6064257028112448E-2</v>
      </c>
      <c r="BU13" s="218">
        <v>84</v>
      </c>
      <c r="BV13" s="224">
        <v>93</v>
      </c>
      <c r="BW13" s="225">
        <v>273</v>
      </c>
      <c r="BX13" s="225">
        <v>305</v>
      </c>
      <c r="BY13" s="226">
        <v>-0.10491803278688525</v>
      </c>
      <c r="BZ13" s="227">
        <v>1239</v>
      </c>
      <c r="CA13" s="227">
        <v>1277</v>
      </c>
      <c r="CB13" s="228">
        <v>-2.975724353954581E-2</v>
      </c>
      <c r="CD13" s="218">
        <v>106</v>
      </c>
      <c r="CE13" s="224">
        <v>97</v>
      </c>
      <c r="CF13" s="225">
        <v>296</v>
      </c>
      <c r="CG13" s="225">
        <v>299</v>
      </c>
      <c r="CH13" s="226">
        <v>-1.0033444816053512E-2</v>
      </c>
      <c r="CI13" s="227">
        <v>1263</v>
      </c>
      <c r="CJ13" s="227">
        <v>1289</v>
      </c>
      <c r="CK13" s="228">
        <v>-2.0170674941815361E-2</v>
      </c>
      <c r="CM13" s="218">
        <v>128</v>
      </c>
      <c r="CN13" s="224">
        <v>106</v>
      </c>
      <c r="CO13" s="225">
        <v>331</v>
      </c>
      <c r="CP13" s="225">
        <v>282</v>
      </c>
      <c r="CQ13" s="226">
        <v>0.17375886524822695</v>
      </c>
      <c r="CR13" s="227">
        <v>1272</v>
      </c>
      <c r="CS13" s="227">
        <v>1321</v>
      </c>
      <c r="CT13" s="228">
        <v>-3.7093111279333839E-2</v>
      </c>
      <c r="CV13" s="218">
        <v>100</v>
      </c>
      <c r="CW13" s="224">
        <v>128</v>
      </c>
      <c r="CX13" s="225">
        <v>334</v>
      </c>
      <c r="CY13" s="225">
        <v>286</v>
      </c>
      <c r="CZ13" s="226">
        <v>0.16783216783216784</v>
      </c>
      <c r="DA13" s="227">
        <v>1278</v>
      </c>
      <c r="DB13" s="227">
        <v>1313</v>
      </c>
      <c r="DC13" s="228">
        <v>-2.6656511805026657E-2</v>
      </c>
      <c r="DE13" s="218">
        <v>100</v>
      </c>
      <c r="DF13" s="224">
        <v>100</v>
      </c>
      <c r="DG13" s="225">
        <v>328</v>
      </c>
      <c r="DH13" s="225">
        <v>265</v>
      </c>
      <c r="DI13" s="226">
        <v>0.23773584905660378</v>
      </c>
      <c r="DJ13" s="227">
        <v>1236</v>
      </c>
      <c r="DK13" s="227">
        <v>1305</v>
      </c>
      <c r="DL13" s="228">
        <v>-5.2873563218390804E-2</v>
      </c>
      <c r="DN13" s="326">
        <v>134</v>
      </c>
      <c r="DO13" s="332">
        <v>100</v>
      </c>
      <c r="DP13" s="333">
        <v>334</v>
      </c>
      <c r="DQ13" s="333">
        <v>300</v>
      </c>
      <c r="DR13" s="334">
        <v>0.11333333333333333</v>
      </c>
      <c r="DS13" s="335">
        <v>1252</v>
      </c>
      <c r="DT13" s="335">
        <v>1322</v>
      </c>
      <c r="DU13" s="336">
        <v>-5.2950075642965201E-2</v>
      </c>
    </row>
    <row r="14" spans="1:125" x14ac:dyDescent="0.25">
      <c r="A14" s="45" t="s">
        <v>115</v>
      </c>
      <c r="B14" s="149">
        <v>78</v>
      </c>
      <c r="C14" s="95">
        <v>50</v>
      </c>
      <c r="D14" s="100">
        <v>250</v>
      </c>
      <c r="E14" s="96">
        <v>268</v>
      </c>
      <c r="F14" s="97">
        <v>-6.7164179104477612E-2</v>
      </c>
      <c r="G14" s="98">
        <v>892</v>
      </c>
      <c r="H14" s="98">
        <v>434</v>
      </c>
      <c r="I14" s="150">
        <v>1.0552995391705069</v>
      </c>
      <c r="K14" s="127"/>
      <c r="L14" s="95"/>
      <c r="M14" s="100"/>
      <c r="N14" s="96"/>
      <c r="O14" s="97"/>
      <c r="P14" s="98"/>
      <c r="Q14" s="98"/>
      <c r="R14" s="128"/>
      <c r="T14" s="106"/>
      <c r="U14" s="50"/>
      <c r="V14" s="62"/>
      <c r="W14" s="62"/>
      <c r="X14" s="46"/>
      <c r="Y14" s="63"/>
      <c r="Z14" s="63"/>
      <c r="AA14" s="82"/>
      <c r="AB14" s="179">
        <v>78</v>
      </c>
      <c r="AC14" s="180">
        <v>50</v>
      </c>
      <c r="AD14" s="186">
        <v>250</v>
      </c>
      <c r="AE14" s="181">
        <v>268</v>
      </c>
      <c r="AF14" s="182">
        <v>-6.7164179104477612E-2</v>
      </c>
      <c r="AG14" s="183">
        <v>892</v>
      </c>
      <c r="AH14" s="183">
        <v>434</v>
      </c>
      <c r="AI14" s="184">
        <v>1.0552995391705069</v>
      </c>
      <c r="AK14" s="218">
        <v>62</v>
      </c>
      <c r="AL14" s="224">
        <v>42</v>
      </c>
      <c r="AM14" s="225">
        <v>182</v>
      </c>
      <c r="AN14" s="225">
        <v>289</v>
      </c>
      <c r="AO14" s="226">
        <v>-0.37024221453287198</v>
      </c>
      <c r="AP14" s="227">
        <v>779</v>
      </c>
      <c r="AQ14" s="227">
        <v>556</v>
      </c>
      <c r="AR14" s="228">
        <v>0.40107913669064749</v>
      </c>
      <c r="AT14" s="218">
        <v>31</v>
      </c>
      <c r="AU14" s="224">
        <v>62</v>
      </c>
      <c r="AV14" s="225">
        <v>135</v>
      </c>
      <c r="AW14" s="225">
        <v>250</v>
      </c>
      <c r="AX14" s="226">
        <v>-0.46</v>
      </c>
      <c r="AY14" s="227">
        <v>739</v>
      </c>
      <c r="AZ14" s="227">
        <v>574</v>
      </c>
      <c r="BA14" s="228">
        <v>0.28745644599303138</v>
      </c>
      <c r="BC14" s="218">
        <v>20</v>
      </c>
      <c r="BD14" s="224">
        <v>31</v>
      </c>
      <c r="BE14" s="225">
        <v>113</v>
      </c>
      <c r="BF14" s="225">
        <v>190</v>
      </c>
      <c r="BG14" s="226">
        <v>-0.40526315789473683</v>
      </c>
      <c r="BH14" s="227">
        <v>707</v>
      </c>
      <c r="BI14" s="227">
        <v>590</v>
      </c>
      <c r="BJ14" s="228">
        <v>0.19830508474576272</v>
      </c>
      <c r="BL14" s="218">
        <v>72</v>
      </c>
      <c r="BM14" s="224">
        <v>20</v>
      </c>
      <c r="BN14" s="225">
        <v>123</v>
      </c>
      <c r="BO14" s="225">
        <v>182</v>
      </c>
      <c r="BP14" s="226">
        <v>-0.32417582417582419</v>
      </c>
      <c r="BQ14" s="227">
        <v>762</v>
      </c>
      <c r="BR14" s="227">
        <v>581</v>
      </c>
      <c r="BS14" s="228">
        <v>0.31153184165232356</v>
      </c>
      <c r="BU14" s="218">
        <v>10</v>
      </c>
      <c r="BV14" s="224">
        <v>72</v>
      </c>
      <c r="BW14" s="225">
        <v>102</v>
      </c>
      <c r="BX14" s="225">
        <v>135</v>
      </c>
      <c r="BY14" s="226">
        <v>-0.24444444444444444</v>
      </c>
      <c r="BZ14" s="227">
        <v>759</v>
      </c>
      <c r="CA14" s="227">
        <v>580</v>
      </c>
      <c r="CB14" s="228">
        <v>0.30862068965517242</v>
      </c>
      <c r="CD14" s="218">
        <v>17</v>
      </c>
      <c r="CE14" s="224">
        <v>10</v>
      </c>
      <c r="CF14" s="225">
        <v>99</v>
      </c>
      <c r="CG14" s="225">
        <v>113</v>
      </c>
      <c r="CH14" s="226">
        <v>-0.12389380530973451</v>
      </c>
      <c r="CI14" s="227">
        <v>698</v>
      </c>
      <c r="CJ14" s="227">
        <v>658</v>
      </c>
      <c r="CK14" s="228">
        <v>6.0790273556231005E-2</v>
      </c>
      <c r="CM14" s="218">
        <v>35</v>
      </c>
      <c r="CN14" s="224">
        <v>17</v>
      </c>
      <c r="CO14" s="225">
        <v>62</v>
      </c>
      <c r="CP14" s="225">
        <v>123</v>
      </c>
      <c r="CQ14" s="226">
        <v>-0.49593495934959347</v>
      </c>
      <c r="CR14" s="227">
        <v>662</v>
      </c>
      <c r="CS14" s="227">
        <v>697</v>
      </c>
      <c r="CT14" s="228">
        <v>-5.0215208034433287E-2</v>
      </c>
      <c r="CV14" s="218">
        <v>55</v>
      </c>
      <c r="CW14" s="224">
        <v>37</v>
      </c>
      <c r="CX14" s="225">
        <v>109</v>
      </c>
      <c r="CY14" s="225">
        <v>102</v>
      </c>
      <c r="CZ14" s="226">
        <v>6.8627450980392163E-2</v>
      </c>
      <c r="DA14" s="227">
        <v>606</v>
      </c>
      <c r="DB14" s="227">
        <v>737</v>
      </c>
      <c r="DC14" s="228">
        <v>-0.17774762550881953</v>
      </c>
      <c r="DE14" s="218">
        <v>48</v>
      </c>
      <c r="DF14" s="224">
        <v>55</v>
      </c>
      <c r="DG14" s="225">
        <v>140</v>
      </c>
      <c r="DH14" s="225">
        <v>153</v>
      </c>
      <c r="DI14" s="226">
        <v>-8.4967320261437912E-2</v>
      </c>
      <c r="DJ14" s="227">
        <v>600</v>
      </c>
      <c r="DK14" s="227">
        <v>816</v>
      </c>
      <c r="DL14" s="228">
        <v>-0.26470588235294118</v>
      </c>
      <c r="DN14" s="326">
        <v>45</v>
      </c>
      <c r="DO14" s="332">
        <v>48</v>
      </c>
      <c r="DP14" s="333">
        <v>148</v>
      </c>
      <c r="DQ14" s="333">
        <v>115</v>
      </c>
      <c r="DR14" s="334">
        <v>0.28695652173913044</v>
      </c>
      <c r="DS14" s="335">
        <v>575</v>
      </c>
      <c r="DT14" s="335">
        <v>868</v>
      </c>
      <c r="DU14" s="336">
        <v>-0.33755760368663595</v>
      </c>
    </row>
    <row r="15" spans="1:125" x14ac:dyDescent="0.25">
      <c r="A15" s="43" t="s">
        <v>33</v>
      </c>
      <c r="B15" s="151">
        <v>123</v>
      </c>
      <c r="C15" s="101">
        <v>119</v>
      </c>
      <c r="D15" s="99">
        <v>352</v>
      </c>
      <c r="E15" s="92">
        <v>376</v>
      </c>
      <c r="F15" s="93">
        <v>-6.3829787234042548E-2</v>
      </c>
      <c r="G15" s="94">
        <v>1458</v>
      </c>
      <c r="H15" s="94">
        <v>1217</v>
      </c>
      <c r="I15" s="148">
        <v>0.19802793755135578</v>
      </c>
      <c r="K15" s="129"/>
      <c r="L15" s="101"/>
      <c r="M15" s="99"/>
      <c r="N15" s="92"/>
      <c r="O15" s="93"/>
      <c r="P15" s="94"/>
      <c r="Q15" s="94"/>
      <c r="R15" s="126"/>
      <c r="T15" s="106"/>
      <c r="U15" s="51"/>
      <c r="V15" s="60"/>
      <c r="W15" s="60"/>
      <c r="X15" s="44"/>
      <c r="Y15" s="61"/>
      <c r="Z15" s="61"/>
      <c r="AA15" s="81"/>
      <c r="AB15" s="187">
        <v>123</v>
      </c>
      <c r="AC15" s="188">
        <v>119</v>
      </c>
      <c r="AD15" s="185">
        <v>352</v>
      </c>
      <c r="AE15" s="175">
        <v>376</v>
      </c>
      <c r="AF15" s="176">
        <v>-6.3829787234042548E-2</v>
      </c>
      <c r="AG15" s="177">
        <v>1458</v>
      </c>
      <c r="AH15" s="177">
        <v>1217</v>
      </c>
      <c r="AI15" s="178">
        <v>0.19802793755135578</v>
      </c>
      <c r="AK15" s="218">
        <v>130</v>
      </c>
      <c r="AL15" s="229">
        <v>147</v>
      </c>
      <c r="AM15" s="220">
        <v>399</v>
      </c>
      <c r="AN15" s="220">
        <v>345</v>
      </c>
      <c r="AO15" s="221">
        <v>0.15652173913043479</v>
      </c>
      <c r="AP15" s="222">
        <v>1465</v>
      </c>
      <c r="AQ15" s="222">
        <v>1239</v>
      </c>
      <c r="AR15" s="223">
        <v>0.1824051654560129</v>
      </c>
      <c r="AT15" s="218">
        <v>121</v>
      </c>
      <c r="AU15" s="229">
        <v>131</v>
      </c>
      <c r="AV15" s="220">
        <v>399</v>
      </c>
      <c r="AW15" s="220">
        <v>351</v>
      </c>
      <c r="AX15" s="221">
        <v>0.13675213675213677</v>
      </c>
      <c r="AY15" s="222">
        <v>1462</v>
      </c>
      <c r="AZ15" s="222">
        <v>1241</v>
      </c>
      <c r="BA15" s="223">
        <v>0.17808219178082191</v>
      </c>
      <c r="BC15" s="218">
        <v>124</v>
      </c>
      <c r="BD15" s="229">
        <v>121</v>
      </c>
      <c r="BE15" s="220">
        <v>376</v>
      </c>
      <c r="BF15" s="220">
        <v>369</v>
      </c>
      <c r="BG15" s="221">
        <v>1.8970189701897018E-2</v>
      </c>
      <c r="BH15" s="222">
        <v>1448</v>
      </c>
      <c r="BI15" s="222">
        <v>1283</v>
      </c>
      <c r="BJ15" s="223">
        <v>0.12860483242400625</v>
      </c>
      <c r="BL15" s="218">
        <v>80</v>
      </c>
      <c r="BM15" s="229">
        <v>126</v>
      </c>
      <c r="BN15" s="220">
        <v>327</v>
      </c>
      <c r="BO15" s="220">
        <v>400</v>
      </c>
      <c r="BP15" s="221">
        <v>-0.1825</v>
      </c>
      <c r="BQ15" s="222">
        <v>1451</v>
      </c>
      <c r="BR15" s="222">
        <v>1270</v>
      </c>
      <c r="BS15" s="223">
        <v>0.14251968503937007</v>
      </c>
      <c r="BU15" s="218">
        <v>101</v>
      </c>
      <c r="BV15" s="229">
        <v>80</v>
      </c>
      <c r="BW15" s="220">
        <v>307</v>
      </c>
      <c r="BX15" s="220">
        <v>399</v>
      </c>
      <c r="BY15" s="221">
        <v>-0.23057644110275688</v>
      </c>
      <c r="BZ15" s="222">
        <v>1434</v>
      </c>
      <c r="CA15" s="222">
        <v>1324</v>
      </c>
      <c r="CB15" s="223">
        <v>8.3081570996978854E-2</v>
      </c>
      <c r="CD15" s="218">
        <v>135</v>
      </c>
      <c r="CE15" s="229">
        <v>101</v>
      </c>
      <c r="CF15" s="220">
        <v>316</v>
      </c>
      <c r="CG15" s="220">
        <v>378</v>
      </c>
      <c r="CH15" s="221">
        <v>-0.16402116402116401</v>
      </c>
      <c r="CI15" s="222">
        <v>1416</v>
      </c>
      <c r="CJ15" s="222">
        <v>1395</v>
      </c>
      <c r="CK15" s="223">
        <v>1.5053763440860216E-2</v>
      </c>
      <c r="CM15" s="218">
        <v>123</v>
      </c>
      <c r="CN15" s="229">
        <v>135</v>
      </c>
      <c r="CO15" s="220">
        <v>359</v>
      </c>
      <c r="CP15" s="220">
        <v>327</v>
      </c>
      <c r="CQ15" s="221">
        <v>9.7859327217125383E-2</v>
      </c>
      <c r="CR15" s="222">
        <v>1432</v>
      </c>
      <c r="CS15" s="222">
        <v>1419</v>
      </c>
      <c r="CT15" s="223">
        <v>9.161381254404511E-3</v>
      </c>
      <c r="CV15" s="218">
        <v>117</v>
      </c>
      <c r="CW15" s="229">
        <v>123</v>
      </c>
      <c r="CX15" s="220">
        <v>375</v>
      </c>
      <c r="CY15" s="220">
        <v>307</v>
      </c>
      <c r="CZ15" s="221">
        <v>0.22149837133550487</v>
      </c>
      <c r="DA15" s="222">
        <v>1433</v>
      </c>
      <c r="DB15" s="222">
        <v>1461</v>
      </c>
      <c r="DC15" s="223">
        <v>-1.9164955509924708E-2</v>
      </c>
      <c r="DE15" s="218">
        <v>127</v>
      </c>
      <c r="DF15" s="229">
        <v>117</v>
      </c>
      <c r="DG15" s="220">
        <v>367</v>
      </c>
      <c r="DH15" s="220">
        <v>316</v>
      </c>
      <c r="DI15" s="221">
        <v>0.16139240506329114</v>
      </c>
      <c r="DJ15" s="222">
        <v>1431</v>
      </c>
      <c r="DK15" s="222">
        <v>1480</v>
      </c>
      <c r="DL15" s="223">
        <v>-3.310810810810811E-2</v>
      </c>
      <c r="DN15" s="326">
        <v>167</v>
      </c>
      <c r="DO15" s="337">
        <v>127</v>
      </c>
      <c r="DP15" s="328">
        <v>411</v>
      </c>
      <c r="DQ15" s="328">
        <v>359</v>
      </c>
      <c r="DR15" s="329">
        <v>0.14484679665738162</v>
      </c>
      <c r="DS15" s="330">
        <v>1498</v>
      </c>
      <c r="DT15" s="330">
        <v>1454</v>
      </c>
      <c r="DU15" s="331">
        <v>3.0261348005502064E-2</v>
      </c>
    </row>
    <row r="16" spans="1:125" x14ac:dyDescent="0.25">
      <c r="A16" s="45" t="s">
        <v>114</v>
      </c>
      <c r="B16" s="149">
        <v>121</v>
      </c>
      <c r="C16" s="95">
        <v>117</v>
      </c>
      <c r="D16" s="100">
        <v>338</v>
      </c>
      <c r="E16" s="96">
        <v>329</v>
      </c>
      <c r="F16" s="97">
        <v>2.7355623100303952E-2</v>
      </c>
      <c r="G16" s="98">
        <v>1294</v>
      </c>
      <c r="H16" s="98">
        <v>1092</v>
      </c>
      <c r="I16" s="150">
        <v>0.18498168498168499</v>
      </c>
      <c r="K16" s="127"/>
      <c r="L16" s="95"/>
      <c r="M16" s="100"/>
      <c r="N16" s="96"/>
      <c r="O16" s="97"/>
      <c r="P16" s="98"/>
      <c r="Q16" s="98"/>
      <c r="R16" s="128"/>
      <c r="T16" s="106"/>
      <c r="U16" s="50"/>
      <c r="V16" s="62"/>
      <c r="W16" s="62"/>
      <c r="X16" s="46"/>
      <c r="Y16" s="63"/>
      <c r="Z16" s="63"/>
      <c r="AA16" s="82"/>
      <c r="AB16" s="179">
        <v>121</v>
      </c>
      <c r="AC16" s="180">
        <v>117</v>
      </c>
      <c r="AD16" s="186">
        <v>338</v>
      </c>
      <c r="AE16" s="181">
        <v>329</v>
      </c>
      <c r="AF16" s="182">
        <v>2.7355623100303952E-2</v>
      </c>
      <c r="AG16" s="183">
        <v>1294</v>
      </c>
      <c r="AH16" s="183">
        <v>1092</v>
      </c>
      <c r="AI16" s="184">
        <v>0.18498168498168499</v>
      </c>
      <c r="AK16" s="218">
        <v>130</v>
      </c>
      <c r="AL16" s="224">
        <v>139</v>
      </c>
      <c r="AM16" s="225">
        <v>389</v>
      </c>
      <c r="AN16" s="225">
        <v>315</v>
      </c>
      <c r="AO16" s="226">
        <v>0.23492063492063492</v>
      </c>
      <c r="AP16" s="227">
        <v>1343</v>
      </c>
      <c r="AQ16" s="227">
        <v>1082</v>
      </c>
      <c r="AR16" s="228">
        <v>0.24121996303142329</v>
      </c>
      <c r="AT16" s="218">
        <v>105</v>
      </c>
      <c r="AU16" s="224">
        <v>127</v>
      </c>
      <c r="AV16" s="225">
        <v>371</v>
      </c>
      <c r="AW16" s="225">
        <v>337</v>
      </c>
      <c r="AX16" s="226">
        <v>0.10089020771513353</v>
      </c>
      <c r="AY16" s="227">
        <v>1346</v>
      </c>
      <c r="AZ16" s="227">
        <v>1066</v>
      </c>
      <c r="BA16" s="228">
        <v>0.26266416510318952</v>
      </c>
      <c r="BC16" s="218">
        <v>118</v>
      </c>
      <c r="BD16" s="224">
        <v>105</v>
      </c>
      <c r="BE16" s="225">
        <v>350</v>
      </c>
      <c r="BF16" s="225">
        <v>353</v>
      </c>
      <c r="BG16" s="226">
        <v>-8.4985835694051E-3</v>
      </c>
      <c r="BH16" s="227">
        <v>1330</v>
      </c>
      <c r="BI16" s="227">
        <v>1113</v>
      </c>
      <c r="BJ16" s="228">
        <v>0.19496855345911951</v>
      </c>
      <c r="BL16" s="218">
        <v>66</v>
      </c>
      <c r="BM16" s="224">
        <v>120</v>
      </c>
      <c r="BN16" s="225">
        <v>291</v>
      </c>
      <c r="BO16" s="225">
        <v>386</v>
      </c>
      <c r="BP16" s="226">
        <v>-0.24611398963730569</v>
      </c>
      <c r="BQ16" s="227">
        <v>1330</v>
      </c>
      <c r="BR16" s="227">
        <v>1103</v>
      </c>
      <c r="BS16" s="228">
        <v>0.20580235720761558</v>
      </c>
      <c r="BU16" s="218">
        <v>96</v>
      </c>
      <c r="BV16" s="224">
        <v>66</v>
      </c>
      <c r="BW16" s="225">
        <v>282</v>
      </c>
      <c r="BX16" s="225">
        <v>371</v>
      </c>
      <c r="BY16" s="226">
        <v>-0.23989218328840969</v>
      </c>
      <c r="BZ16" s="227">
        <v>1324</v>
      </c>
      <c r="CA16" s="227">
        <v>1149</v>
      </c>
      <c r="CB16" s="228">
        <v>0.15230635335073978</v>
      </c>
      <c r="CD16" s="218">
        <v>87</v>
      </c>
      <c r="CE16" s="224">
        <v>96</v>
      </c>
      <c r="CF16" s="225">
        <v>249</v>
      </c>
      <c r="CG16" s="225">
        <v>352</v>
      </c>
      <c r="CH16" s="226">
        <v>-0.29261363636363635</v>
      </c>
      <c r="CI16" s="227">
        <v>1283</v>
      </c>
      <c r="CJ16" s="227">
        <v>1203</v>
      </c>
      <c r="CK16" s="228">
        <v>6.6500415627597675E-2</v>
      </c>
      <c r="CM16" s="218">
        <v>119</v>
      </c>
      <c r="CN16" s="224">
        <v>87</v>
      </c>
      <c r="CO16" s="225">
        <v>302</v>
      </c>
      <c r="CP16" s="225">
        <v>291</v>
      </c>
      <c r="CQ16" s="226">
        <v>3.7800687285223365E-2</v>
      </c>
      <c r="CR16" s="227">
        <v>1297</v>
      </c>
      <c r="CS16" s="227">
        <v>1257</v>
      </c>
      <c r="CT16" s="228">
        <v>3.1821797931583136E-2</v>
      </c>
      <c r="CV16" s="218">
        <v>102</v>
      </c>
      <c r="CW16" s="224">
        <v>119</v>
      </c>
      <c r="CX16" s="225">
        <v>308</v>
      </c>
      <c r="CY16" s="225">
        <v>282</v>
      </c>
      <c r="CZ16" s="226">
        <v>9.2198581560283682E-2</v>
      </c>
      <c r="DA16" s="227">
        <v>1299</v>
      </c>
      <c r="DB16" s="227">
        <v>1287</v>
      </c>
      <c r="DC16" s="228">
        <v>9.324009324009324E-3</v>
      </c>
      <c r="DE16" s="218">
        <v>119</v>
      </c>
      <c r="DF16" s="224">
        <v>102</v>
      </c>
      <c r="DG16" s="225">
        <v>340</v>
      </c>
      <c r="DH16" s="225">
        <v>249</v>
      </c>
      <c r="DI16" s="226">
        <v>0.36546184738955823</v>
      </c>
      <c r="DJ16" s="227">
        <v>1295</v>
      </c>
      <c r="DK16" s="227">
        <v>1316</v>
      </c>
      <c r="DL16" s="228">
        <v>-1.5957446808510637E-2</v>
      </c>
      <c r="DN16" s="326">
        <v>139</v>
      </c>
      <c r="DO16" s="332">
        <v>119</v>
      </c>
      <c r="DP16" s="333">
        <v>360</v>
      </c>
      <c r="DQ16" s="333">
        <v>302</v>
      </c>
      <c r="DR16" s="334">
        <v>0.19205298013245034</v>
      </c>
      <c r="DS16" s="335">
        <v>1340</v>
      </c>
      <c r="DT16" s="335">
        <v>1294</v>
      </c>
      <c r="DU16" s="336">
        <v>3.5548686244204021E-2</v>
      </c>
    </row>
    <row r="17" spans="1:125" x14ac:dyDescent="0.25">
      <c r="A17" s="45" t="s">
        <v>115</v>
      </c>
      <c r="B17" s="149">
        <v>2</v>
      </c>
      <c r="C17" s="95">
        <v>2</v>
      </c>
      <c r="D17" s="100">
        <v>14</v>
      </c>
      <c r="E17" s="96">
        <v>47</v>
      </c>
      <c r="F17" s="97">
        <v>-0.7021276595744681</v>
      </c>
      <c r="G17" s="98">
        <v>164</v>
      </c>
      <c r="H17" s="98">
        <v>125</v>
      </c>
      <c r="I17" s="150">
        <v>0.312</v>
      </c>
      <c r="K17" s="127"/>
      <c r="L17" s="95"/>
      <c r="M17" s="100"/>
      <c r="N17" s="96"/>
      <c r="O17" s="97"/>
      <c r="P17" s="98"/>
      <c r="Q17" s="98"/>
      <c r="R17" s="128"/>
      <c r="T17" s="106"/>
      <c r="U17" s="50"/>
      <c r="V17" s="62"/>
      <c r="W17" s="62"/>
      <c r="X17" s="46"/>
      <c r="Y17" s="63"/>
      <c r="Z17" s="63"/>
      <c r="AA17" s="82"/>
      <c r="AB17" s="179">
        <v>2</v>
      </c>
      <c r="AC17" s="180">
        <v>2</v>
      </c>
      <c r="AD17" s="186">
        <v>14</v>
      </c>
      <c r="AE17" s="181">
        <v>47</v>
      </c>
      <c r="AF17" s="182">
        <v>-0.7021276595744681</v>
      </c>
      <c r="AG17" s="183">
        <v>164</v>
      </c>
      <c r="AH17" s="183">
        <v>125</v>
      </c>
      <c r="AI17" s="184">
        <v>0.312</v>
      </c>
      <c r="AK17" s="218">
        <v>0</v>
      </c>
      <c r="AL17" s="224">
        <v>8</v>
      </c>
      <c r="AM17" s="225">
        <v>10</v>
      </c>
      <c r="AN17" s="225">
        <v>30</v>
      </c>
      <c r="AO17" s="226">
        <v>-0.66666666666666663</v>
      </c>
      <c r="AP17" s="227">
        <v>122</v>
      </c>
      <c r="AQ17" s="227">
        <v>157</v>
      </c>
      <c r="AR17" s="228">
        <v>-0.22292993630573249</v>
      </c>
      <c r="AT17" s="218">
        <v>16</v>
      </c>
      <c r="AU17" s="224">
        <v>4</v>
      </c>
      <c r="AV17" s="225">
        <v>28</v>
      </c>
      <c r="AW17" s="225">
        <v>14</v>
      </c>
      <c r="AX17" s="226">
        <v>1</v>
      </c>
      <c r="AY17" s="227">
        <v>116</v>
      </c>
      <c r="AZ17" s="227">
        <v>175</v>
      </c>
      <c r="BA17" s="228">
        <v>-0.33714285714285713</v>
      </c>
      <c r="BC17" s="218">
        <v>6</v>
      </c>
      <c r="BD17" s="224">
        <v>16</v>
      </c>
      <c r="BE17" s="225">
        <v>26</v>
      </c>
      <c r="BF17" s="225">
        <v>16</v>
      </c>
      <c r="BG17" s="226">
        <v>0.625</v>
      </c>
      <c r="BH17" s="227">
        <v>118</v>
      </c>
      <c r="BI17" s="227">
        <v>170</v>
      </c>
      <c r="BJ17" s="228">
        <v>-0.30588235294117649</v>
      </c>
      <c r="BL17" s="218">
        <v>14</v>
      </c>
      <c r="BM17" s="224">
        <v>6</v>
      </c>
      <c r="BN17" s="225">
        <v>36</v>
      </c>
      <c r="BO17" s="225">
        <v>14</v>
      </c>
      <c r="BP17" s="226">
        <v>1.5714285714285714</v>
      </c>
      <c r="BQ17" s="227">
        <v>121</v>
      </c>
      <c r="BR17" s="227">
        <v>167</v>
      </c>
      <c r="BS17" s="228">
        <v>-0.27544910179640719</v>
      </c>
      <c r="BU17" s="218">
        <v>5</v>
      </c>
      <c r="BV17" s="224">
        <v>14</v>
      </c>
      <c r="BW17" s="225">
        <v>25</v>
      </c>
      <c r="BX17" s="225">
        <v>28</v>
      </c>
      <c r="BY17" s="226">
        <v>-0.10714285714285714</v>
      </c>
      <c r="BZ17" s="227">
        <v>110</v>
      </c>
      <c r="CA17" s="227">
        <v>175</v>
      </c>
      <c r="CB17" s="228">
        <v>-0.37142857142857144</v>
      </c>
      <c r="CD17" s="218">
        <v>48</v>
      </c>
      <c r="CE17" s="224">
        <v>5</v>
      </c>
      <c r="CF17" s="225">
        <v>67</v>
      </c>
      <c r="CG17" s="225">
        <v>26</v>
      </c>
      <c r="CH17" s="226">
        <v>1.5769230769230769</v>
      </c>
      <c r="CI17" s="227">
        <v>133</v>
      </c>
      <c r="CJ17" s="227">
        <v>192</v>
      </c>
      <c r="CK17" s="228">
        <v>-0.30729166666666669</v>
      </c>
      <c r="CM17" s="218">
        <v>4</v>
      </c>
      <c r="CN17" s="224">
        <v>48</v>
      </c>
      <c r="CO17" s="225">
        <v>57</v>
      </c>
      <c r="CP17" s="225">
        <v>36</v>
      </c>
      <c r="CQ17" s="226">
        <v>0.58333333333333337</v>
      </c>
      <c r="CR17" s="227">
        <v>135</v>
      </c>
      <c r="CS17" s="227">
        <v>162</v>
      </c>
      <c r="CT17" s="228">
        <v>-0.16666666666666666</v>
      </c>
      <c r="CV17" s="218">
        <v>15</v>
      </c>
      <c r="CW17" s="224">
        <v>4</v>
      </c>
      <c r="CX17" s="225">
        <v>67</v>
      </c>
      <c r="CY17" s="225">
        <v>25</v>
      </c>
      <c r="CZ17" s="226">
        <v>1.68</v>
      </c>
      <c r="DA17" s="227">
        <v>134</v>
      </c>
      <c r="DB17" s="227">
        <v>174</v>
      </c>
      <c r="DC17" s="228">
        <v>-0.22988505747126436</v>
      </c>
      <c r="DE17" s="218">
        <v>8</v>
      </c>
      <c r="DF17" s="224">
        <v>15</v>
      </c>
      <c r="DG17" s="225">
        <v>27</v>
      </c>
      <c r="DH17" s="225">
        <v>67</v>
      </c>
      <c r="DI17" s="226">
        <v>-0.59701492537313428</v>
      </c>
      <c r="DJ17" s="227">
        <v>136</v>
      </c>
      <c r="DK17" s="227">
        <v>164</v>
      </c>
      <c r="DL17" s="228">
        <v>-0.17073170731707318</v>
      </c>
      <c r="DN17" s="326">
        <v>28</v>
      </c>
      <c r="DO17" s="332">
        <v>8</v>
      </c>
      <c r="DP17" s="333">
        <v>51</v>
      </c>
      <c r="DQ17" s="333">
        <v>57</v>
      </c>
      <c r="DR17" s="334">
        <v>-0.10526315789473684</v>
      </c>
      <c r="DS17" s="335">
        <v>158</v>
      </c>
      <c r="DT17" s="335">
        <v>160</v>
      </c>
      <c r="DU17" s="336">
        <v>-1.2500000000000001E-2</v>
      </c>
    </row>
    <row r="18" spans="1:125" x14ac:dyDescent="0.25">
      <c r="A18" s="43" t="s">
        <v>110</v>
      </c>
      <c r="B18" s="151">
        <v>94</v>
      </c>
      <c r="C18" s="101">
        <v>251</v>
      </c>
      <c r="D18" s="99">
        <v>360</v>
      </c>
      <c r="E18" s="92">
        <v>288</v>
      </c>
      <c r="F18" s="93">
        <v>0.25</v>
      </c>
      <c r="G18" s="94">
        <v>1491</v>
      </c>
      <c r="H18" s="94">
        <v>3220</v>
      </c>
      <c r="I18" s="148">
        <v>-0.53695652173913044</v>
      </c>
      <c r="K18" s="129"/>
      <c r="L18" s="101"/>
      <c r="M18" s="99"/>
      <c r="N18" s="92"/>
      <c r="O18" s="93"/>
      <c r="P18" s="94"/>
      <c r="Q18" s="94"/>
      <c r="R18" s="126"/>
      <c r="T18" s="106"/>
      <c r="U18" s="51"/>
      <c r="V18" s="60"/>
      <c r="W18" s="60"/>
      <c r="X18" s="44"/>
      <c r="Y18" s="61"/>
      <c r="Z18" s="61"/>
      <c r="AA18" s="81"/>
      <c r="AB18" s="187">
        <v>94</v>
      </c>
      <c r="AC18" s="188">
        <v>251</v>
      </c>
      <c r="AD18" s="185">
        <v>360</v>
      </c>
      <c r="AE18" s="175">
        <v>288</v>
      </c>
      <c r="AF18" s="176">
        <v>0.25</v>
      </c>
      <c r="AG18" s="177">
        <v>1491</v>
      </c>
      <c r="AH18" s="177">
        <v>3220</v>
      </c>
      <c r="AI18" s="178">
        <v>-0.53695652173913044</v>
      </c>
      <c r="AK18" s="218">
        <v>83</v>
      </c>
      <c r="AL18" s="229">
        <v>79</v>
      </c>
      <c r="AM18" s="220">
        <v>256</v>
      </c>
      <c r="AN18" s="220">
        <v>362</v>
      </c>
      <c r="AO18" s="221">
        <v>-0.29281767955801102</v>
      </c>
      <c r="AP18" s="222">
        <v>1332</v>
      </c>
      <c r="AQ18" s="222">
        <v>3005</v>
      </c>
      <c r="AR18" s="223">
        <v>-0.55673876871880201</v>
      </c>
      <c r="AT18" s="218">
        <v>97</v>
      </c>
      <c r="AU18" s="229">
        <v>83</v>
      </c>
      <c r="AV18" s="220">
        <v>259</v>
      </c>
      <c r="AW18" s="220">
        <v>360</v>
      </c>
      <c r="AX18" s="221">
        <v>-0.28055555555555556</v>
      </c>
      <c r="AY18" s="222">
        <v>1266</v>
      </c>
      <c r="AZ18" s="222">
        <v>2682</v>
      </c>
      <c r="BA18" s="223">
        <v>-0.52796420581655479</v>
      </c>
      <c r="BC18" s="218">
        <v>76</v>
      </c>
      <c r="BD18" s="229">
        <v>97</v>
      </c>
      <c r="BE18" s="220">
        <v>256</v>
      </c>
      <c r="BF18" s="220">
        <v>285</v>
      </c>
      <c r="BG18" s="221">
        <v>-0.10175438596491228</v>
      </c>
      <c r="BH18" s="222">
        <v>1240</v>
      </c>
      <c r="BI18" s="222">
        <v>2493</v>
      </c>
      <c r="BJ18" s="223">
        <v>-0.50260730044123547</v>
      </c>
      <c r="BL18" s="218">
        <v>58</v>
      </c>
      <c r="BM18" s="229">
        <v>77</v>
      </c>
      <c r="BN18" s="220">
        <v>232</v>
      </c>
      <c r="BO18" s="220">
        <v>256</v>
      </c>
      <c r="BP18" s="221">
        <v>-9.375E-2</v>
      </c>
      <c r="BQ18" s="222">
        <v>1208</v>
      </c>
      <c r="BR18" s="222">
        <v>2369</v>
      </c>
      <c r="BS18" s="223">
        <v>-0.49008020261713803</v>
      </c>
      <c r="BU18" s="218">
        <v>24</v>
      </c>
      <c r="BV18" s="229">
        <v>58</v>
      </c>
      <c r="BW18" s="220">
        <v>159</v>
      </c>
      <c r="BX18" s="220">
        <v>259</v>
      </c>
      <c r="BY18" s="221">
        <v>-0.38610038610038611</v>
      </c>
      <c r="BZ18" s="222">
        <v>1069</v>
      </c>
      <c r="CA18" s="222">
        <v>2270</v>
      </c>
      <c r="CB18" s="223">
        <v>-0.52907488986784146</v>
      </c>
      <c r="CD18" s="218">
        <v>45</v>
      </c>
      <c r="CE18" s="229">
        <v>24</v>
      </c>
      <c r="CF18" s="220">
        <v>127</v>
      </c>
      <c r="CG18" s="220">
        <v>257</v>
      </c>
      <c r="CH18" s="221">
        <v>-0.50583657587548636</v>
      </c>
      <c r="CI18" s="222">
        <v>1007</v>
      </c>
      <c r="CJ18" s="222">
        <v>2197</v>
      </c>
      <c r="CK18" s="223">
        <v>-0.54164770141101504</v>
      </c>
      <c r="CM18" s="218">
        <v>57</v>
      </c>
      <c r="CN18" s="229">
        <v>45</v>
      </c>
      <c r="CO18" s="220">
        <v>126</v>
      </c>
      <c r="CP18" s="220">
        <v>232</v>
      </c>
      <c r="CQ18" s="221">
        <v>-0.45689655172413796</v>
      </c>
      <c r="CR18" s="222">
        <v>979</v>
      </c>
      <c r="CS18" s="222">
        <v>2022</v>
      </c>
      <c r="CT18" s="223">
        <v>-0.51582591493570717</v>
      </c>
      <c r="CV18" s="218">
        <v>56</v>
      </c>
      <c r="CW18" s="229">
        <v>57</v>
      </c>
      <c r="CX18" s="220">
        <v>158</v>
      </c>
      <c r="CY18" s="220">
        <v>159</v>
      </c>
      <c r="CZ18" s="221">
        <v>-6.2893081761006293E-3</v>
      </c>
      <c r="DA18" s="222">
        <v>939</v>
      </c>
      <c r="DB18" s="222">
        <v>1860</v>
      </c>
      <c r="DC18" s="223">
        <v>-0.49516129032258066</v>
      </c>
      <c r="DE18" s="218">
        <v>49</v>
      </c>
      <c r="DF18" s="229">
        <v>56</v>
      </c>
      <c r="DG18" s="220">
        <v>162</v>
      </c>
      <c r="DH18" s="220">
        <v>127</v>
      </c>
      <c r="DI18" s="221">
        <v>0.27559055118110237</v>
      </c>
      <c r="DJ18" s="222">
        <v>832</v>
      </c>
      <c r="DK18" s="222">
        <v>1688</v>
      </c>
      <c r="DL18" s="223">
        <v>-0.50710900473933651</v>
      </c>
      <c r="DN18" s="326">
        <v>55</v>
      </c>
      <c r="DO18" s="337">
        <v>49</v>
      </c>
      <c r="DP18" s="328">
        <v>160</v>
      </c>
      <c r="DQ18" s="328">
        <v>126</v>
      </c>
      <c r="DR18" s="329">
        <v>0.26984126984126983</v>
      </c>
      <c r="DS18" s="330">
        <v>775</v>
      </c>
      <c r="DT18" s="330">
        <v>1654</v>
      </c>
      <c r="DU18" s="331">
        <v>-0.53143893591293834</v>
      </c>
    </row>
    <row r="19" spans="1:125" x14ac:dyDescent="0.25">
      <c r="A19" s="45" t="s">
        <v>114</v>
      </c>
      <c r="B19" s="149">
        <v>83</v>
      </c>
      <c r="C19" s="95">
        <v>215</v>
      </c>
      <c r="D19" s="100">
        <v>312</v>
      </c>
      <c r="E19" s="96">
        <v>234</v>
      </c>
      <c r="F19" s="97">
        <v>0.33333333333333331</v>
      </c>
      <c r="G19" s="98">
        <v>1153</v>
      </c>
      <c r="H19" s="98">
        <v>2307</v>
      </c>
      <c r="I19" s="150">
        <v>-0.50021673168617253</v>
      </c>
      <c r="K19" s="127"/>
      <c r="L19" s="95"/>
      <c r="M19" s="100"/>
      <c r="N19" s="96"/>
      <c r="O19" s="97"/>
      <c r="P19" s="98"/>
      <c r="Q19" s="98"/>
      <c r="R19" s="128"/>
      <c r="T19" s="106"/>
      <c r="U19" s="50"/>
      <c r="V19" s="62"/>
      <c r="W19" s="62"/>
      <c r="X19" s="46"/>
      <c r="Y19" s="63"/>
      <c r="Z19" s="63"/>
      <c r="AA19" s="82"/>
      <c r="AB19" s="179">
        <v>83</v>
      </c>
      <c r="AC19" s="180">
        <v>215</v>
      </c>
      <c r="AD19" s="186">
        <v>312</v>
      </c>
      <c r="AE19" s="181">
        <v>234</v>
      </c>
      <c r="AF19" s="182">
        <v>0.33333333333333331</v>
      </c>
      <c r="AG19" s="183">
        <v>1153</v>
      </c>
      <c r="AH19" s="183">
        <v>2307</v>
      </c>
      <c r="AI19" s="184">
        <v>-0.50021673168617253</v>
      </c>
      <c r="AK19" s="218">
        <v>76</v>
      </c>
      <c r="AL19" s="224">
        <v>79</v>
      </c>
      <c r="AM19" s="225">
        <v>238</v>
      </c>
      <c r="AN19" s="225">
        <v>307</v>
      </c>
      <c r="AO19" s="226">
        <v>-0.22475570032573289</v>
      </c>
      <c r="AP19" s="227">
        <v>1082</v>
      </c>
      <c r="AQ19" s="227">
        <v>2064</v>
      </c>
      <c r="AR19" s="228">
        <v>-0.47577519379844962</v>
      </c>
      <c r="AT19" s="218">
        <v>43</v>
      </c>
      <c r="AU19" s="224">
        <v>76</v>
      </c>
      <c r="AV19" s="225">
        <v>198</v>
      </c>
      <c r="AW19" s="225">
        <v>312</v>
      </c>
      <c r="AX19" s="226">
        <v>-0.36538461538461536</v>
      </c>
      <c r="AY19" s="227">
        <v>1041</v>
      </c>
      <c r="AZ19" s="227">
        <v>1913</v>
      </c>
      <c r="BA19" s="228">
        <v>-0.4558285415577627</v>
      </c>
      <c r="BC19" s="218">
        <v>64</v>
      </c>
      <c r="BD19" s="224">
        <v>43</v>
      </c>
      <c r="BE19" s="225">
        <v>183</v>
      </c>
      <c r="BF19" s="225">
        <v>262</v>
      </c>
      <c r="BG19" s="226">
        <v>-0.30152671755725191</v>
      </c>
      <c r="BH19" s="227">
        <v>1017</v>
      </c>
      <c r="BI19" s="227">
        <v>1783</v>
      </c>
      <c r="BJ19" s="228">
        <v>-0.4296130117779024</v>
      </c>
      <c r="BL19" s="218">
        <v>56</v>
      </c>
      <c r="BM19" s="224">
        <v>65</v>
      </c>
      <c r="BN19" s="225">
        <v>164</v>
      </c>
      <c r="BO19" s="225">
        <v>238</v>
      </c>
      <c r="BP19" s="226">
        <v>-0.31092436974789917</v>
      </c>
      <c r="BQ19" s="227">
        <v>1009</v>
      </c>
      <c r="BR19" s="227">
        <v>1703</v>
      </c>
      <c r="BS19" s="228">
        <v>-0.40751614797416325</v>
      </c>
      <c r="BU19" s="218">
        <v>24</v>
      </c>
      <c r="BV19" s="224">
        <v>56</v>
      </c>
      <c r="BW19" s="225">
        <v>145</v>
      </c>
      <c r="BX19" s="225">
        <v>198</v>
      </c>
      <c r="BY19" s="226">
        <v>-0.26767676767676768</v>
      </c>
      <c r="BZ19" s="227">
        <v>892</v>
      </c>
      <c r="CA19" s="227">
        <v>1661</v>
      </c>
      <c r="CB19" s="228">
        <v>-0.46297411198073452</v>
      </c>
      <c r="CD19" s="218">
        <v>32</v>
      </c>
      <c r="CE19" s="224">
        <v>24</v>
      </c>
      <c r="CF19" s="225">
        <v>112</v>
      </c>
      <c r="CG19" s="225">
        <v>184</v>
      </c>
      <c r="CH19" s="226">
        <v>-0.39130434782608697</v>
      </c>
      <c r="CI19" s="227">
        <v>847</v>
      </c>
      <c r="CJ19" s="227">
        <v>1563</v>
      </c>
      <c r="CK19" s="228">
        <v>-0.4580934101087652</v>
      </c>
      <c r="CM19" s="218">
        <v>53</v>
      </c>
      <c r="CN19" s="224">
        <v>32</v>
      </c>
      <c r="CO19" s="225">
        <v>109</v>
      </c>
      <c r="CP19" s="225">
        <v>164</v>
      </c>
      <c r="CQ19" s="226">
        <v>-0.33536585365853661</v>
      </c>
      <c r="CR19" s="227">
        <v>821</v>
      </c>
      <c r="CS19" s="227">
        <v>1468</v>
      </c>
      <c r="CT19" s="228">
        <v>-0.44073569482288827</v>
      </c>
      <c r="CV19" s="218">
        <v>43</v>
      </c>
      <c r="CW19" s="224">
        <v>53</v>
      </c>
      <c r="CX19" s="225">
        <v>128</v>
      </c>
      <c r="CY19" s="225">
        <v>145</v>
      </c>
      <c r="CZ19" s="226">
        <v>-0.11724137931034483</v>
      </c>
      <c r="DA19" s="227">
        <v>786</v>
      </c>
      <c r="DB19" s="227">
        <v>1367</v>
      </c>
      <c r="DC19" s="228">
        <v>-0.4250182882223848</v>
      </c>
      <c r="DE19" s="218">
        <v>39</v>
      </c>
      <c r="DF19" s="224">
        <v>43</v>
      </c>
      <c r="DG19" s="225">
        <v>135</v>
      </c>
      <c r="DH19" s="225">
        <v>112</v>
      </c>
      <c r="DI19" s="226">
        <v>0.20535714285714285</v>
      </c>
      <c r="DJ19" s="227">
        <v>694</v>
      </c>
      <c r="DK19" s="227">
        <v>1325</v>
      </c>
      <c r="DL19" s="228">
        <v>-0.47622641509433961</v>
      </c>
      <c r="DN19" s="326">
        <v>55</v>
      </c>
      <c r="DO19" s="332">
        <v>39</v>
      </c>
      <c r="DP19" s="333">
        <v>137</v>
      </c>
      <c r="DQ19" s="333">
        <v>109</v>
      </c>
      <c r="DR19" s="334">
        <v>0.25688073394495414</v>
      </c>
      <c r="DS19" s="335">
        <v>649</v>
      </c>
      <c r="DT19" s="335">
        <v>1291</v>
      </c>
      <c r="DU19" s="336">
        <v>-0.49728892331525948</v>
      </c>
    </row>
    <row r="20" spans="1:125" x14ac:dyDescent="0.25">
      <c r="A20" s="45" t="s">
        <v>115</v>
      </c>
      <c r="B20" s="149">
        <v>11</v>
      </c>
      <c r="C20" s="95">
        <v>36</v>
      </c>
      <c r="D20" s="100">
        <v>48</v>
      </c>
      <c r="E20" s="96">
        <v>54</v>
      </c>
      <c r="F20" s="97">
        <v>-0.1111111111111111</v>
      </c>
      <c r="G20" s="98">
        <v>338</v>
      </c>
      <c r="H20" s="98">
        <v>913</v>
      </c>
      <c r="I20" s="150">
        <v>-0.62979189485213583</v>
      </c>
      <c r="K20" s="127"/>
      <c r="L20" s="95"/>
      <c r="M20" s="100"/>
      <c r="N20" s="96"/>
      <c r="O20" s="97"/>
      <c r="P20" s="98"/>
      <c r="Q20" s="98"/>
      <c r="R20" s="128"/>
      <c r="T20" s="106"/>
      <c r="U20" s="50"/>
      <c r="V20" s="62"/>
      <c r="W20" s="62"/>
      <c r="X20" s="46"/>
      <c r="Y20" s="63"/>
      <c r="Z20" s="63"/>
      <c r="AA20" s="82"/>
      <c r="AB20" s="179">
        <v>11</v>
      </c>
      <c r="AC20" s="180">
        <v>36</v>
      </c>
      <c r="AD20" s="186">
        <v>48</v>
      </c>
      <c r="AE20" s="181">
        <v>54</v>
      </c>
      <c r="AF20" s="182">
        <v>-0.1111111111111111</v>
      </c>
      <c r="AG20" s="183">
        <v>338</v>
      </c>
      <c r="AH20" s="183">
        <v>913</v>
      </c>
      <c r="AI20" s="184">
        <v>-0.62979189485213583</v>
      </c>
      <c r="AK20" s="218">
        <v>0</v>
      </c>
      <c r="AL20" s="224">
        <v>0</v>
      </c>
      <c r="AM20" s="225">
        <v>18</v>
      </c>
      <c r="AN20" s="225">
        <v>55</v>
      </c>
      <c r="AO20" s="226">
        <v>-0.67272727272727273</v>
      </c>
      <c r="AP20" s="227">
        <v>250</v>
      </c>
      <c r="AQ20" s="227">
        <v>941</v>
      </c>
      <c r="AR20" s="228">
        <v>-0.73432518597236984</v>
      </c>
      <c r="AT20" s="218">
        <v>54</v>
      </c>
      <c r="AU20" s="224">
        <v>7</v>
      </c>
      <c r="AV20" s="225">
        <v>61</v>
      </c>
      <c r="AW20" s="225">
        <v>48</v>
      </c>
      <c r="AX20" s="226">
        <v>0.27083333333333331</v>
      </c>
      <c r="AY20" s="227">
        <v>225</v>
      </c>
      <c r="AZ20" s="227">
        <v>769</v>
      </c>
      <c r="BA20" s="228">
        <v>-0.7074122236671001</v>
      </c>
      <c r="BC20" s="218">
        <v>12</v>
      </c>
      <c r="BD20" s="224">
        <v>54</v>
      </c>
      <c r="BE20" s="225">
        <v>73</v>
      </c>
      <c r="BF20" s="225">
        <v>23</v>
      </c>
      <c r="BG20" s="226">
        <v>2.1739130434782608</v>
      </c>
      <c r="BH20" s="227">
        <v>223</v>
      </c>
      <c r="BI20" s="227">
        <v>710</v>
      </c>
      <c r="BJ20" s="228">
        <v>-0.68591549295774645</v>
      </c>
      <c r="BL20" s="218">
        <v>2</v>
      </c>
      <c r="BM20" s="224">
        <v>12</v>
      </c>
      <c r="BN20" s="225">
        <v>68</v>
      </c>
      <c r="BO20" s="225">
        <v>18</v>
      </c>
      <c r="BP20" s="226">
        <v>2.7777777777777777</v>
      </c>
      <c r="BQ20" s="227">
        <v>199</v>
      </c>
      <c r="BR20" s="227">
        <v>666</v>
      </c>
      <c r="BS20" s="228">
        <v>-0.70120120120120122</v>
      </c>
      <c r="BU20" s="218">
        <v>0</v>
      </c>
      <c r="BV20" s="224">
        <v>2</v>
      </c>
      <c r="BW20" s="225">
        <v>14</v>
      </c>
      <c r="BX20" s="225">
        <v>61</v>
      </c>
      <c r="BY20" s="226">
        <v>-0.77049180327868849</v>
      </c>
      <c r="BZ20" s="227">
        <v>177</v>
      </c>
      <c r="CA20" s="227">
        <v>609</v>
      </c>
      <c r="CB20" s="228">
        <v>-0.70935960591133007</v>
      </c>
      <c r="CD20" s="218">
        <v>13</v>
      </c>
      <c r="CE20" s="224" t="s">
        <v>79</v>
      </c>
      <c r="CF20" s="225">
        <v>15</v>
      </c>
      <c r="CG20" s="225">
        <v>73</v>
      </c>
      <c r="CH20" s="226">
        <v>-0.79452054794520544</v>
      </c>
      <c r="CI20" s="227">
        <v>160</v>
      </c>
      <c r="CJ20" s="227">
        <v>634</v>
      </c>
      <c r="CK20" s="228">
        <v>-0.74763406940063093</v>
      </c>
      <c r="CM20" s="218">
        <v>4</v>
      </c>
      <c r="CN20" s="224">
        <v>13</v>
      </c>
      <c r="CO20" s="225">
        <v>17</v>
      </c>
      <c r="CP20" s="225">
        <v>68</v>
      </c>
      <c r="CQ20" s="226">
        <v>-0.75</v>
      </c>
      <c r="CR20" s="227">
        <v>158</v>
      </c>
      <c r="CS20" s="227">
        <v>554</v>
      </c>
      <c r="CT20" s="228">
        <v>-0.71480144404332135</v>
      </c>
      <c r="CV20" s="218">
        <v>13</v>
      </c>
      <c r="CW20" s="224">
        <v>4</v>
      </c>
      <c r="CX20" s="225">
        <v>30</v>
      </c>
      <c r="CY20" s="225">
        <v>14</v>
      </c>
      <c r="CZ20" s="226">
        <v>1.1428571428571428</v>
      </c>
      <c r="DA20" s="227">
        <v>153</v>
      </c>
      <c r="DB20" s="227">
        <v>493</v>
      </c>
      <c r="DC20" s="228">
        <v>-0.68965517241379315</v>
      </c>
      <c r="DE20" s="218">
        <v>10</v>
      </c>
      <c r="DF20" s="224">
        <v>13</v>
      </c>
      <c r="DG20" s="225">
        <v>27</v>
      </c>
      <c r="DH20" s="225">
        <v>15</v>
      </c>
      <c r="DI20" s="226">
        <v>0.8</v>
      </c>
      <c r="DJ20" s="227">
        <v>138</v>
      </c>
      <c r="DK20" s="227">
        <v>363</v>
      </c>
      <c r="DL20" s="228">
        <v>-0.6198347107438017</v>
      </c>
      <c r="DN20" s="326" t="s">
        <v>79</v>
      </c>
      <c r="DO20" s="332">
        <v>10</v>
      </c>
      <c r="DP20" s="333">
        <v>23</v>
      </c>
      <c r="DQ20" s="333">
        <v>17</v>
      </c>
      <c r="DR20" s="334">
        <v>0.35294117647058826</v>
      </c>
      <c r="DS20" s="335">
        <v>126</v>
      </c>
      <c r="DT20" s="335">
        <v>363</v>
      </c>
      <c r="DU20" s="336">
        <v>-0.65289256198347112</v>
      </c>
    </row>
    <row r="21" spans="1:125" x14ac:dyDescent="0.25">
      <c r="A21" s="43" t="s">
        <v>111</v>
      </c>
      <c r="B21" s="151">
        <v>71</v>
      </c>
      <c r="C21" s="101">
        <v>197</v>
      </c>
      <c r="D21" s="99">
        <v>333</v>
      </c>
      <c r="E21" s="92">
        <v>301</v>
      </c>
      <c r="F21" s="93">
        <v>0.10631229235880399</v>
      </c>
      <c r="G21" s="94">
        <v>1454</v>
      </c>
      <c r="H21" s="94">
        <v>2599</v>
      </c>
      <c r="I21" s="148">
        <v>-0.44055405925355906</v>
      </c>
      <c r="K21" s="129"/>
      <c r="L21" s="101"/>
      <c r="M21" s="99"/>
      <c r="N21" s="92"/>
      <c r="O21" s="93"/>
      <c r="P21" s="94"/>
      <c r="Q21" s="94"/>
      <c r="R21" s="126"/>
      <c r="T21" s="106"/>
      <c r="U21" s="51"/>
      <c r="V21" s="60"/>
      <c r="W21" s="60"/>
      <c r="X21" s="44"/>
      <c r="Y21" s="61"/>
      <c r="Z21" s="61"/>
      <c r="AA21" s="81"/>
      <c r="AB21" s="187">
        <v>71</v>
      </c>
      <c r="AC21" s="188">
        <v>197</v>
      </c>
      <c r="AD21" s="185">
        <v>333</v>
      </c>
      <c r="AE21" s="175">
        <v>301</v>
      </c>
      <c r="AF21" s="176">
        <v>0.10631229235880399</v>
      </c>
      <c r="AG21" s="177">
        <v>1454</v>
      </c>
      <c r="AH21" s="177">
        <v>2599</v>
      </c>
      <c r="AI21" s="178">
        <v>-0.44055405925355906</v>
      </c>
      <c r="AK21" s="218">
        <v>52</v>
      </c>
      <c r="AL21" s="229">
        <v>48</v>
      </c>
      <c r="AM21" s="220">
        <v>171</v>
      </c>
      <c r="AN21" s="220">
        <v>331</v>
      </c>
      <c r="AO21" s="221">
        <v>-0.48338368580060426</v>
      </c>
      <c r="AP21" s="222">
        <v>1184</v>
      </c>
      <c r="AQ21" s="222">
        <v>2451</v>
      </c>
      <c r="AR21" s="223">
        <v>-0.51693186454508366</v>
      </c>
      <c r="AT21" s="218">
        <v>62</v>
      </c>
      <c r="AU21" s="229">
        <v>52</v>
      </c>
      <c r="AV21" s="220">
        <v>162</v>
      </c>
      <c r="AW21" s="220">
        <v>333</v>
      </c>
      <c r="AX21" s="221">
        <v>-0.51351351351351349</v>
      </c>
      <c r="AY21" s="222">
        <v>1065</v>
      </c>
      <c r="AZ21" s="222">
        <v>2394</v>
      </c>
      <c r="BA21" s="223">
        <v>-0.55513784461152882</v>
      </c>
      <c r="BC21" s="218">
        <v>67</v>
      </c>
      <c r="BD21" s="229">
        <v>62</v>
      </c>
      <c r="BE21" s="220">
        <v>181</v>
      </c>
      <c r="BF21" s="220">
        <v>225</v>
      </c>
      <c r="BG21" s="221">
        <v>-0.19555555555555557</v>
      </c>
      <c r="BH21" s="222">
        <v>1026</v>
      </c>
      <c r="BI21" s="222">
        <v>2297</v>
      </c>
      <c r="BJ21" s="223">
        <v>-0.55333043099695256</v>
      </c>
      <c r="BL21" s="218">
        <v>43</v>
      </c>
      <c r="BM21" s="229">
        <v>67</v>
      </c>
      <c r="BN21" s="220">
        <v>172</v>
      </c>
      <c r="BO21" s="220">
        <v>171</v>
      </c>
      <c r="BP21" s="221">
        <v>5.8479532163742687E-3</v>
      </c>
      <c r="BQ21" s="222">
        <v>1004</v>
      </c>
      <c r="BR21" s="222">
        <v>2083</v>
      </c>
      <c r="BS21" s="223">
        <v>-0.51800288046087373</v>
      </c>
      <c r="BU21" s="218">
        <v>16</v>
      </c>
      <c r="BV21" s="229">
        <v>43</v>
      </c>
      <c r="BW21" s="220">
        <v>126</v>
      </c>
      <c r="BX21" s="220">
        <v>162</v>
      </c>
      <c r="BY21" s="221">
        <v>-0.22222222222222221</v>
      </c>
      <c r="BZ21" s="222">
        <v>921</v>
      </c>
      <c r="CA21" s="222">
        <v>2017</v>
      </c>
      <c r="CB21" s="223">
        <v>-0.54338125929598413</v>
      </c>
      <c r="CD21" s="218">
        <v>29</v>
      </c>
      <c r="CE21" s="229">
        <v>16</v>
      </c>
      <c r="CF21" s="220">
        <v>88</v>
      </c>
      <c r="CG21" s="220">
        <v>181</v>
      </c>
      <c r="CH21" s="221">
        <v>-0.51381215469613262</v>
      </c>
      <c r="CI21" s="222">
        <v>800</v>
      </c>
      <c r="CJ21" s="222">
        <v>2022</v>
      </c>
      <c r="CK21" s="223">
        <v>-0.60435212660731952</v>
      </c>
      <c r="CM21" s="218">
        <v>53</v>
      </c>
      <c r="CN21" s="229">
        <v>29</v>
      </c>
      <c r="CO21" s="220">
        <v>98</v>
      </c>
      <c r="CP21" s="220">
        <v>172</v>
      </c>
      <c r="CQ21" s="221">
        <v>-0.43023255813953487</v>
      </c>
      <c r="CR21" s="222">
        <v>771</v>
      </c>
      <c r="CS21" s="222">
        <v>1791</v>
      </c>
      <c r="CT21" s="223">
        <v>-0.56951423785594635</v>
      </c>
      <c r="CV21" s="218">
        <v>48</v>
      </c>
      <c r="CW21" s="229">
        <v>53</v>
      </c>
      <c r="CX21" s="220">
        <v>130</v>
      </c>
      <c r="CY21" s="220">
        <v>126</v>
      </c>
      <c r="CZ21" s="221">
        <v>3.1746031746031744E-2</v>
      </c>
      <c r="DA21" s="222">
        <v>750</v>
      </c>
      <c r="DB21" s="222">
        <v>1688</v>
      </c>
      <c r="DC21" s="223">
        <v>-0.55568720379146919</v>
      </c>
      <c r="DE21" s="218">
        <v>35</v>
      </c>
      <c r="DF21" s="229">
        <v>48</v>
      </c>
      <c r="DG21" s="220">
        <v>136</v>
      </c>
      <c r="DH21" s="220">
        <v>88</v>
      </c>
      <c r="DI21" s="221">
        <v>0.54545454545454541</v>
      </c>
      <c r="DJ21" s="222">
        <v>629</v>
      </c>
      <c r="DK21" s="222">
        <v>1620</v>
      </c>
      <c r="DL21" s="223">
        <v>-0.61172839506172838</v>
      </c>
      <c r="DN21" s="326">
        <v>37</v>
      </c>
      <c r="DO21" s="337">
        <v>35</v>
      </c>
      <c r="DP21" s="328">
        <v>120</v>
      </c>
      <c r="DQ21" s="328">
        <v>98</v>
      </c>
      <c r="DR21" s="329">
        <v>0.22448979591836735</v>
      </c>
      <c r="DS21" s="330">
        <v>560</v>
      </c>
      <c r="DT21" s="330">
        <v>1580</v>
      </c>
      <c r="DU21" s="331">
        <v>-0.64556962025316456</v>
      </c>
    </row>
    <row r="22" spans="1:125" x14ac:dyDescent="0.25">
      <c r="A22" s="45" t="s">
        <v>114</v>
      </c>
      <c r="B22" s="149">
        <v>58</v>
      </c>
      <c r="C22" s="95">
        <v>160</v>
      </c>
      <c r="D22" s="100">
        <v>220</v>
      </c>
      <c r="E22" s="96">
        <v>173</v>
      </c>
      <c r="F22" s="97">
        <v>0.27167630057803466</v>
      </c>
      <c r="G22" s="98">
        <v>977</v>
      </c>
      <c r="H22" s="98">
        <v>1723</v>
      </c>
      <c r="I22" s="150">
        <v>-0.43296575739988391</v>
      </c>
      <c r="K22" s="127"/>
      <c r="L22" s="95"/>
      <c r="M22" s="100"/>
      <c r="N22" s="96"/>
      <c r="O22" s="97"/>
      <c r="P22" s="98"/>
      <c r="Q22" s="98"/>
      <c r="R22" s="128"/>
      <c r="T22" s="106"/>
      <c r="U22" s="50"/>
      <c r="V22" s="62"/>
      <c r="W22" s="62"/>
      <c r="X22" s="46"/>
      <c r="Y22" s="63"/>
      <c r="Z22" s="63"/>
      <c r="AA22" s="82"/>
      <c r="AB22" s="179">
        <v>58</v>
      </c>
      <c r="AC22" s="180">
        <v>160</v>
      </c>
      <c r="AD22" s="186">
        <v>220</v>
      </c>
      <c r="AE22" s="181">
        <v>173</v>
      </c>
      <c r="AF22" s="182">
        <v>0.27167630057803466</v>
      </c>
      <c r="AG22" s="183">
        <v>977</v>
      </c>
      <c r="AH22" s="183">
        <v>1723</v>
      </c>
      <c r="AI22" s="184">
        <v>-0.43296575739988391</v>
      </c>
      <c r="AK22" s="218">
        <v>32</v>
      </c>
      <c r="AL22" s="224">
        <v>37</v>
      </c>
      <c r="AM22" s="225">
        <v>127</v>
      </c>
      <c r="AN22" s="225">
        <v>211</v>
      </c>
      <c r="AO22" s="226">
        <v>-0.3981042654028436</v>
      </c>
      <c r="AP22" s="227">
        <v>788</v>
      </c>
      <c r="AQ22" s="227">
        <v>1620</v>
      </c>
      <c r="AR22" s="228">
        <v>-0.51358024691358029</v>
      </c>
      <c r="AT22" s="218">
        <v>56</v>
      </c>
      <c r="AU22" s="224">
        <v>32</v>
      </c>
      <c r="AV22" s="225">
        <v>125</v>
      </c>
      <c r="AW22" s="225">
        <v>220</v>
      </c>
      <c r="AX22" s="226">
        <v>-0.43181818181818182</v>
      </c>
      <c r="AY22" s="227">
        <v>718</v>
      </c>
      <c r="AZ22" s="227">
        <v>1593</v>
      </c>
      <c r="BA22" s="228">
        <v>-0.54927809165097297</v>
      </c>
      <c r="BC22" s="218">
        <v>53</v>
      </c>
      <c r="BD22" s="224">
        <v>56</v>
      </c>
      <c r="BE22" s="225">
        <v>141</v>
      </c>
      <c r="BF22" s="225">
        <v>177</v>
      </c>
      <c r="BG22" s="226">
        <v>-0.20338983050847459</v>
      </c>
      <c r="BH22" s="227">
        <v>705</v>
      </c>
      <c r="BI22" s="227">
        <v>1522</v>
      </c>
      <c r="BJ22" s="228">
        <v>-0.53679369250985542</v>
      </c>
      <c r="BL22" s="218">
        <v>29</v>
      </c>
      <c r="BM22" s="224">
        <v>53</v>
      </c>
      <c r="BN22" s="225">
        <v>138</v>
      </c>
      <c r="BO22" s="225">
        <v>127</v>
      </c>
      <c r="BP22" s="226">
        <v>8.6614173228346455E-2</v>
      </c>
      <c r="BQ22" s="227">
        <v>669</v>
      </c>
      <c r="BR22" s="227">
        <v>1474</v>
      </c>
      <c r="BS22" s="228">
        <v>-0.54613297150610585</v>
      </c>
      <c r="BU22" s="218">
        <v>14</v>
      </c>
      <c r="BV22" s="224">
        <v>29</v>
      </c>
      <c r="BW22" s="225">
        <v>96</v>
      </c>
      <c r="BX22" s="225">
        <v>125</v>
      </c>
      <c r="BY22" s="226">
        <v>-0.23200000000000001</v>
      </c>
      <c r="BZ22" s="227">
        <v>613</v>
      </c>
      <c r="CA22" s="227">
        <v>1425</v>
      </c>
      <c r="CB22" s="228">
        <v>-0.56982456140350879</v>
      </c>
      <c r="CD22" s="218">
        <v>27</v>
      </c>
      <c r="CE22" s="224">
        <v>14</v>
      </c>
      <c r="CF22" s="225">
        <v>70</v>
      </c>
      <c r="CG22" s="225">
        <v>141</v>
      </c>
      <c r="CH22" s="226">
        <v>-0.50354609929078009</v>
      </c>
      <c r="CI22" s="227">
        <v>581</v>
      </c>
      <c r="CJ22" s="227">
        <v>1355</v>
      </c>
      <c r="CK22" s="228">
        <v>-0.57121771217712181</v>
      </c>
      <c r="CM22" s="218">
        <v>47</v>
      </c>
      <c r="CN22" s="224">
        <v>27</v>
      </c>
      <c r="CO22" s="225">
        <v>88</v>
      </c>
      <c r="CP22" s="225">
        <v>138</v>
      </c>
      <c r="CQ22" s="226">
        <v>-0.36231884057971014</v>
      </c>
      <c r="CR22" s="227">
        <v>563</v>
      </c>
      <c r="CS22" s="227">
        <v>1247</v>
      </c>
      <c r="CT22" s="228">
        <v>-0.54851643945469131</v>
      </c>
      <c r="CV22" s="218">
        <v>42</v>
      </c>
      <c r="CW22" s="224">
        <v>47</v>
      </c>
      <c r="CX22" s="225">
        <v>116</v>
      </c>
      <c r="CY22" s="225">
        <v>96</v>
      </c>
      <c r="CZ22" s="226">
        <v>0.20833333333333334</v>
      </c>
      <c r="DA22" s="227">
        <v>556</v>
      </c>
      <c r="DB22" s="227">
        <v>1151</v>
      </c>
      <c r="DC22" s="228">
        <v>-0.51694178974804517</v>
      </c>
      <c r="DE22" s="218">
        <v>31</v>
      </c>
      <c r="DF22" s="224">
        <v>42</v>
      </c>
      <c r="DG22" s="225">
        <v>120</v>
      </c>
      <c r="DH22" s="225">
        <v>70</v>
      </c>
      <c r="DI22" s="226">
        <v>0.7142857142857143</v>
      </c>
      <c r="DJ22" s="227">
        <v>507</v>
      </c>
      <c r="DK22" s="227">
        <v>1115</v>
      </c>
      <c r="DL22" s="228">
        <v>-0.54529147982062776</v>
      </c>
      <c r="DN22" s="326">
        <v>35</v>
      </c>
      <c r="DO22" s="332">
        <v>31</v>
      </c>
      <c r="DP22" s="333">
        <v>108</v>
      </c>
      <c r="DQ22" s="333">
        <v>88</v>
      </c>
      <c r="DR22" s="334">
        <v>0.22727272727272727</v>
      </c>
      <c r="DS22" s="335">
        <v>460</v>
      </c>
      <c r="DT22" s="335">
        <v>1079</v>
      </c>
      <c r="DU22" s="336">
        <v>-0.57367933271547733</v>
      </c>
    </row>
    <row r="23" spans="1:125" x14ac:dyDescent="0.25">
      <c r="A23" s="45" t="s">
        <v>115</v>
      </c>
      <c r="B23" s="149">
        <v>13</v>
      </c>
      <c r="C23" s="95">
        <v>37</v>
      </c>
      <c r="D23" s="100">
        <v>113</v>
      </c>
      <c r="E23" s="96">
        <v>128</v>
      </c>
      <c r="F23" s="97">
        <v>-0.1171875</v>
      </c>
      <c r="G23" s="98">
        <v>477</v>
      </c>
      <c r="H23" s="98">
        <v>876</v>
      </c>
      <c r="I23" s="150">
        <v>-0.45547945205479451</v>
      </c>
      <c r="K23" s="127"/>
      <c r="L23" s="95"/>
      <c r="M23" s="100"/>
      <c r="N23" s="96"/>
      <c r="O23" s="97"/>
      <c r="P23" s="98"/>
      <c r="Q23" s="98"/>
      <c r="R23" s="128"/>
      <c r="T23" s="106"/>
      <c r="U23" s="50"/>
      <c r="V23" s="62"/>
      <c r="W23" s="62"/>
      <c r="X23" s="46"/>
      <c r="Y23" s="63"/>
      <c r="Z23" s="63"/>
      <c r="AA23" s="82"/>
      <c r="AB23" s="179">
        <v>13</v>
      </c>
      <c r="AC23" s="180">
        <v>37</v>
      </c>
      <c r="AD23" s="186">
        <v>113</v>
      </c>
      <c r="AE23" s="181">
        <v>128</v>
      </c>
      <c r="AF23" s="182">
        <v>-0.1171875</v>
      </c>
      <c r="AG23" s="183">
        <v>477</v>
      </c>
      <c r="AH23" s="183">
        <v>876</v>
      </c>
      <c r="AI23" s="184">
        <v>-0.45547945205479451</v>
      </c>
      <c r="AK23" s="218">
        <v>20</v>
      </c>
      <c r="AL23" s="224">
        <v>11</v>
      </c>
      <c r="AM23" s="225">
        <v>44</v>
      </c>
      <c r="AN23" s="225">
        <v>120</v>
      </c>
      <c r="AO23" s="226">
        <v>-0.6333333333333333</v>
      </c>
      <c r="AP23" s="227">
        <v>396</v>
      </c>
      <c r="AQ23" s="227">
        <v>831</v>
      </c>
      <c r="AR23" s="228">
        <v>-0.52346570397111913</v>
      </c>
      <c r="AT23" s="218">
        <v>6</v>
      </c>
      <c r="AU23" s="224">
        <v>20</v>
      </c>
      <c r="AV23" s="225">
        <v>37</v>
      </c>
      <c r="AW23" s="225">
        <v>113</v>
      </c>
      <c r="AX23" s="226">
        <v>-0.67256637168141598</v>
      </c>
      <c r="AY23" s="227">
        <v>347</v>
      </c>
      <c r="AZ23" s="227">
        <v>801</v>
      </c>
      <c r="BA23" s="228">
        <v>-0.56679151061173538</v>
      </c>
      <c r="BC23" s="218">
        <v>14</v>
      </c>
      <c r="BD23" s="224">
        <v>6</v>
      </c>
      <c r="BE23" s="225">
        <v>40</v>
      </c>
      <c r="BF23" s="225">
        <v>48</v>
      </c>
      <c r="BG23" s="226">
        <v>-0.16666666666666666</v>
      </c>
      <c r="BH23" s="227">
        <v>321</v>
      </c>
      <c r="BI23" s="227">
        <v>775</v>
      </c>
      <c r="BJ23" s="228">
        <v>-0.58580645161290323</v>
      </c>
      <c r="BL23" s="218">
        <v>14</v>
      </c>
      <c r="BM23" s="224">
        <v>14</v>
      </c>
      <c r="BN23" s="225">
        <v>34</v>
      </c>
      <c r="BO23" s="225">
        <v>44</v>
      </c>
      <c r="BP23" s="226">
        <v>-0.22727272727272727</v>
      </c>
      <c r="BQ23" s="227">
        <v>335</v>
      </c>
      <c r="BR23" s="227">
        <v>609</v>
      </c>
      <c r="BS23" s="228">
        <v>-0.44991789819376027</v>
      </c>
      <c r="BU23" s="218">
        <v>2</v>
      </c>
      <c r="BV23" s="224">
        <v>14</v>
      </c>
      <c r="BW23" s="225">
        <v>30</v>
      </c>
      <c r="BX23" s="225">
        <v>37</v>
      </c>
      <c r="BY23" s="226">
        <v>-0.1891891891891892</v>
      </c>
      <c r="BZ23" s="227">
        <v>308</v>
      </c>
      <c r="CA23" s="227">
        <v>592</v>
      </c>
      <c r="CB23" s="228">
        <v>-0.47972972972972971</v>
      </c>
      <c r="CD23" s="218">
        <v>2</v>
      </c>
      <c r="CE23" s="224">
        <v>2</v>
      </c>
      <c r="CF23" s="225">
        <v>18</v>
      </c>
      <c r="CG23" s="225">
        <v>40</v>
      </c>
      <c r="CH23" s="226">
        <v>-0.55000000000000004</v>
      </c>
      <c r="CI23" s="227">
        <v>219</v>
      </c>
      <c r="CJ23" s="227">
        <v>667</v>
      </c>
      <c r="CK23" s="228">
        <v>-0.671664167916042</v>
      </c>
      <c r="CM23" s="218">
        <v>6</v>
      </c>
      <c r="CN23" s="224">
        <v>2</v>
      </c>
      <c r="CO23" s="225">
        <v>10</v>
      </c>
      <c r="CP23" s="225">
        <v>34</v>
      </c>
      <c r="CQ23" s="226">
        <v>-0.70588235294117652</v>
      </c>
      <c r="CR23" s="227">
        <v>208</v>
      </c>
      <c r="CS23" s="227">
        <v>544</v>
      </c>
      <c r="CT23" s="228">
        <v>-0.61764705882352944</v>
      </c>
      <c r="CV23" s="218">
        <v>6</v>
      </c>
      <c r="CW23" s="224">
        <v>6</v>
      </c>
      <c r="CX23" s="225">
        <v>14</v>
      </c>
      <c r="CY23" s="225">
        <v>30</v>
      </c>
      <c r="CZ23" s="226">
        <v>-0.53333333333333333</v>
      </c>
      <c r="DA23" s="227">
        <v>194</v>
      </c>
      <c r="DB23" s="227">
        <v>537</v>
      </c>
      <c r="DC23" s="228">
        <v>-0.63873370577281197</v>
      </c>
      <c r="DE23" s="218">
        <v>4</v>
      </c>
      <c r="DF23" s="224">
        <v>6</v>
      </c>
      <c r="DG23" s="225">
        <v>16</v>
      </c>
      <c r="DH23" s="225">
        <v>18</v>
      </c>
      <c r="DI23" s="226">
        <v>-0.1111111111111111</v>
      </c>
      <c r="DJ23" s="227">
        <v>122</v>
      </c>
      <c r="DK23" s="227">
        <v>505</v>
      </c>
      <c r="DL23" s="228">
        <v>-0.75841584158415842</v>
      </c>
      <c r="DN23" s="326">
        <v>2</v>
      </c>
      <c r="DO23" s="332">
        <v>4</v>
      </c>
      <c r="DP23" s="333">
        <v>12</v>
      </c>
      <c r="DQ23" s="333">
        <v>10</v>
      </c>
      <c r="DR23" s="334">
        <v>0.2</v>
      </c>
      <c r="DS23" s="335">
        <v>100</v>
      </c>
      <c r="DT23" s="335">
        <v>501</v>
      </c>
      <c r="DU23" s="336">
        <v>-0.80039920159680644</v>
      </c>
    </row>
    <row r="24" spans="1:125" x14ac:dyDescent="0.25">
      <c r="A24" s="43" t="s">
        <v>112</v>
      </c>
      <c r="B24" s="151">
        <v>163</v>
      </c>
      <c r="C24" s="101">
        <v>132</v>
      </c>
      <c r="D24" s="99">
        <v>484</v>
      </c>
      <c r="E24" s="92">
        <v>464</v>
      </c>
      <c r="F24" s="93">
        <v>4.3103448275862072E-2</v>
      </c>
      <c r="G24" s="94">
        <v>1828</v>
      </c>
      <c r="H24" s="94">
        <v>1868</v>
      </c>
      <c r="I24" s="148">
        <v>-2.1413276231263382E-2</v>
      </c>
      <c r="K24" s="129"/>
      <c r="L24" s="101"/>
      <c r="M24" s="99"/>
      <c r="N24" s="92"/>
      <c r="O24" s="93"/>
      <c r="P24" s="94"/>
      <c r="Q24" s="94"/>
      <c r="R24" s="126"/>
      <c r="T24" s="106"/>
      <c r="U24" s="51"/>
      <c r="V24" s="60"/>
      <c r="W24" s="60"/>
      <c r="X24" s="44"/>
      <c r="Y24" s="61"/>
      <c r="Z24" s="61"/>
      <c r="AA24" s="81"/>
      <c r="AB24" s="187">
        <v>163</v>
      </c>
      <c r="AC24" s="188">
        <v>132</v>
      </c>
      <c r="AD24" s="185">
        <v>484</v>
      </c>
      <c r="AE24" s="175">
        <v>464</v>
      </c>
      <c r="AF24" s="176">
        <v>4.3103448275862072E-2</v>
      </c>
      <c r="AG24" s="177">
        <v>1828</v>
      </c>
      <c r="AH24" s="177">
        <v>1868</v>
      </c>
      <c r="AI24" s="178">
        <v>-2.1413276231263382E-2</v>
      </c>
      <c r="AK24" s="218">
        <v>183</v>
      </c>
      <c r="AL24" s="229">
        <v>158</v>
      </c>
      <c r="AM24" s="220">
        <v>504</v>
      </c>
      <c r="AN24" s="220">
        <v>419</v>
      </c>
      <c r="AO24" s="221">
        <v>0.20286396181384247</v>
      </c>
      <c r="AP24" s="222">
        <v>1915</v>
      </c>
      <c r="AQ24" s="222">
        <v>1683</v>
      </c>
      <c r="AR24" s="223">
        <v>0.1378490790255496</v>
      </c>
      <c r="AT24" s="218">
        <v>181</v>
      </c>
      <c r="AU24" s="229">
        <v>183</v>
      </c>
      <c r="AV24" s="220">
        <v>522</v>
      </c>
      <c r="AW24" s="220">
        <v>484</v>
      </c>
      <c r="AX24" s="221">
        <v>7.8512396694214878E-2</v>
      </c>
      <c r="AY24" s="222">
        <v>1853</v>
      </c>
      <c r="AZ24" s="222">
        <v>1799</v>
      </c>
      <c r="BA24" s="223">
        <v>3.0016675931072819E-2</v>
      </c>
      <c r="BC24" s="218">
        <v>111</v>
      </c>
      <c r="BD24" s="229">
        <v>181</v>
      </c>
      <c r="BE24" s="220">
        <v>475</v>
      </c>
      <c r="BF24" s="220">
        <v>500</v>
      </c>
      <c r="BG24" s="221">
        <v>-0.05</v>
      </c>
      <c r="BH24" s="222">
        <v>1808</v>
      </c>
      <c r="BI24" s="222">
        <v>1782</v>
      </c>
      <c r="BJ24" s="223">
        <v>1.4590347923681257E-2</v>
      </c>
      <c r="BL24" s="218">
        <v>124</v>
      </c>
      <c r="BM24" s="229">
        <v>111</v>
      </c>
      <c r="BN24" s="220">
        <v>416</v>
      </c>
      <c r="BO24" s="220">
        <v>504</v>
      </c>
      <c r="BP24" s="221">
        <v>-0.17460317460317459</v>
      </c>
      <c r="BQ24" s="222">
        <v>1818</v>
      </c>
      <c r="BR24" s="222">
        <v>1788</v>
      </c>
      <c r="BS24" s="223">
        <v>1.6778523489932886E-2</v>
      </c>
      <c r="BU24" s="218">
        <v>109</v>
      </c>
      <c r="BV24" s="229">
        <v>124</v>
      </c>
      <c r="BW24" s="220">
        <v>344</v>
      </c>
      <c r="BX24" s="220">
        <v>523</v>
      </c>
      <c r="BY24" s="221">
        <v>-0.34225621414913959</v>
      </c>
      <c r="BZ24" s="222">
        <v>1818</v>
      </c>
      <c r="CA24" s="222">
        <v>1818</v>
      </c>
      <c r="CB24" s="223">
        <v>0</v>
      </c>
      <c r="CD24" s="218">
        <v>97</v>
      </c>
      <c r="CE24" s="229">
        <v>108</v>
      </c>
      <c r="CF24" s="220">
        <v>329</v>
      </c>
      <c r="CG24" s="220">
        <v>476</v>
      </c>
      <c r="CH24" s="221">
        <v>-0.30882352941176472</v>
      </c>
      <c r="CI24" s="222">
        <v>1653</v>
      </c>
      <c r="CJ24" s="222">
        <v>1931</v>
      </c>
      <c r="CK24" s="223">
        <v>-0.14396685655100985</v>
      </c>
      <c r="CM24" s="218">
        <v>96</v>
      </c>
      <c r="CN24" s="229">
        <v>97</v>
      </c>
      <c r="CO24" s="220">
        <v>301</v>
      </c>
      <c r="CP24" s="220">
        <v>416</v>
      </c>
      <c r="CQ24" s="221">
        <v>-0.27644230769230771</v>
      </c>
      <c r="CR24" s="222">
        <v>1642</v>
      </c>
      <c r="CS24" s="222">
        <v>1905</v>
      </c>
      <c r="CT24" s="223">
        <v>-0.13805774278215224</v>
      </c>
      <c r="CV24" s="218">
        <v>115</v>
      </c>
      <c r="CW24" s="229">
        <v>96</v>
      </c>
      <c r="CX24" s="220">
        <v>308</v>
      </c>
      <c r="CY24" s="220">
        <v>343</v>
      </c>
      <c r="CZ24" s="221">
        <v>-0.10204081632653061</v>
      </c>
      <c r="DA24" s="222">
        <v>1659</v>
      </c>
      <c r="DB24" s="222">
        <v>1833</v>
      </c>
      <c r="DC24" s="223">
        <v>-9.4926350245499183E-2</v>
      </c>
      <c r="DE24" s="218">
        <v>100</v>
      </c>
      <c r="DF24" s="229">
        <v>115</v>
      </c>
      <c r="DG24" s="220">
        <v>311</v>
      </c>
      <c r="DH24" s="220">
        <v>329</v>
      </c>
      <c r="DI24" s="221">
        <v>-5.4711246200607903E-2</v>
      </c>
      <c r="DJ24" s="222">
        <v>1617</v>
      </c>
      <c r="DK24" s="222">
        <v>1816</v>
      </c>
      <c r="DL24" s="223">
        <v>-0.10958149779735683</v>
      </c>
      <c r="DN24" s="326">
        <v>129</v>
      </c>
      <c r="DO24" s="337">
        <v>100</v>
      </c>
      <c r="DP24" s="328">
        <v>344</v>
      </c>
      <c r="DQ24" s="328">
        <v>301</v>
      </c>
      <c r="DR24" s="329">
        <v>0.14285714285714285</v>
      </c>
      <c r="DS24" s="330">
        <v>1567</v>
      </c>
      <c r="DT24" s="330">
        <v>1813</v>
      </c>
      <c r="DU24" s="331">
        <v>-0.13568670711527855</v>
      </c>
    </row>
    <row r="25" spans="1:125" x14ac:dyDescent="0.25">
      <c r="A25" s="45" t="s">
        <v>114</v>
      </c>
      <c r="B25" s="152">
        <v>121</v>
      </c>
      <c r="C25" s="153">
        <v>119</v>
      </c>
      <c r="D25" s="154">
        <v>348</v>
      </c>
      <c r="E25" s="155">
        <v>313</v>
      </c>
      <c r="F25" s="156">
        <v>0.11182108626198083</v>
      </c>
      <c r="G25" s="157">
        <v>1332</v>
      </c>
      <c r="H25" s="157">
        <v>1354</v>
      </c>
      <c r="I25" s="158">
        <v>-1.6248153618906941E-2</v>
      </c>
      <c r="K25" s="130"/>
      <c r="L25" s="113"/>
      <c r="M25" s="114"/>
      <c r="N25" s="115"/>
      <c r="O25" s="116"/>
      <c r="P25" s="121"/>
      <c r="Q25" s="121"/>
      <c r="R25" s="131"/>
      <c r="T25" s="106"/>
      <c r="U25" s="66"/>
      <c r="V25" s="62"/>
      <c r="W25" s="67"/>
      <c r="X25" s="68"/>
      <c r="Y25" s="69"/>
      <c r="Z25" s="69"/>
      <c r="AA25" s="83"/>
      <c r="AB25" s="189">
        <v>121</v>
      </c>
      <c r="AC25" s="190">
        <v>119</v>
      </c>
      <c r="AD25" s="191">
        <v>348</v>
      </c>
      <c r="AE25" s="192">
        <v>313</v>
      </c>
      <c r="AF25" s="193">
        <v>0.11182108626198083</v>
      </c>
      <c r="AG25" s="194">
        <v>1332</v>
      </c>
      <c r="AH25" s="194">
        <v>1354</v>
      </c>
      <c r="AI25" s="195">
        <v>-1.6248153618906941E-2</v>
      </c>
      <c r="AK25" s="218">
        <v>107</v>
      </c>
      <c r="AL25" s="230">
        <v>93</v>
      </c>
      <c r="AM25" s="225">
        <v>321</v>
      </c>
      <c r="AN25" s="231">
        <v>323</v>
      </c>
      <c r="AO25" s="232">
        <v>-6.1919504643962852E-3</v>
      </c>
      <c r="AP25" s="233">
        <v>1321</v>
      </c>
      <c r="AQ25" s="233">
        <v>1366</v>
      </c>
      <c r="AR25" s="234">
        <v>-3.2942898975109811E-2</v>
      </c>
      <c r="AT25" s="218">
        <v>95</v>
      </c>
      <c r="AU25" s="230">
        <v>107</v>
      </c>
      <c r="AV25" s="225">
        <v>295</v>
      </c>
      <c r="AW25" s="231">
        <v>348</v>
      </c>
      <c r="AX25" s="232">
        <v>-0.15229885057471265</v>
      </c>
      <c r="AY25" s="233">
        <v>1286</v>
      </c>
      <c r="AZ25" s="233">
        <v>1383</v>
      </c>
      <c r="BA25" s="234">
        <v>-7.0137382501807663E-2</v>
      </c>
      <c r="BC25" s="218">
        <v>72</v>
      </c>
      <c r="BD25" s="230">
        <v>95</v>
      </c>
      <c r="BE25" s="225">
        <v>274</v>
      </c>
      <c r="BF25" s="231">
        <v>333</v>
      </c>
      <c r="BG25" s="232">
        <v>-0.17717717717717718</v>
      </c>
      <c r="BH25" s="233">
        <v>1219</v>
      </c>
      <c r="BI25" s="233">
        <v>1405</v>
      </c>
      <c r="BJ25" s="234">
        <v>-0.13238434163701068</v>
      </c>
      <c r="BL25" s="218">
        <v>70</v>
      </c>
      <c r="BM25" s="230">
        <v>72</v>
      </c>
      <c r="BN25" s="225">
        <v>237</v>
      </c>
      <c r="BO25" s="231">
        <v>321</v>
      </c>
      <c r="BP25" s="232">
        <v>-0.26168224299065418</v>
      </c>
      <c r="BQ25" s="233">
        <v>1191</v>
      </c>
      <c r="BR25" s="233">
        <v>1407</v>
      </c>
      <c r="BS25" s="234">
        <v>-0.15351812366737741</v>
      </c>
      <c r="BU25" s="218">
        <v>99</v>
      </c>
      <c r="BV25" s="230">
        <v>70</v>
      </c>
      <c r="BW25" s="225">
        <v>241</v>
      </c>
      <c r="BX25" s="231">
        <v>296</v>
      </c>
      <c r="BY25" s="232">
        <v>-0.1858108108108108</v>
      </c>
      <c r="BZ25" s="233">
        <v>1199</v>
      </c>
      <c r="CA25" s="233">
        <v>1419</v>
      </c>
      <c r="CB25" s="234">
        <v>-0.15503875968992248</v>
      </c>
      <c r="CD25" s="218">
        <v>85</v>
      </c>
      <c r="CE25" s="230">
        <v>98</v>
      </c>
      <c r="CF25" s="225">
        <v>253</v>
      </c>
      <c r="CG25" s="231">
        <v>275</v>
      </c>
      <c r="CH25" s="232">
        <v>-0.08</v>
      </c>
      <c r="CI25" s="233">
        <v>1169</v>
      </c>
      <c r="CJ25" s="233">
        <v>1437</v>
      </c>
      <c r="CK25" s="234">
        <v>-0.18649965205288796</v>
      </c>
      <c r="CM25" s="218">
        <v>76</v>
      </c>
      <c r="CN25" s="230">
        <v>85</v>
      </c>
      <c r="CO25" s="225">
        <v>259</v>
      </c>
      <c r="CP25" s="231">
        <v>237</v>
      </c>
      <c r="CQ25" s="232">
        <v>9.2827004219409287E-2</v>
      </c>
      <c r="CR25" s="233">
        <v>1142</v>
      </c>
      <c r="CS25" s="233">
        <v>1441</v>
      </c>
      <c r="CT25" s="234">
        <v>-0.20749479528105483</v>
      </c>
      <c r="CV25" s="218">
        <v>87</v>
      </c>
      <c r="CW25" s="230">
        <v>76</v>
      </c>
      <c r="CX25" s="225">
        <v>248</v>
      </c>
      <c r="CY25" s="231">
        <v>240</v>
      </c>
      <c r="CZ25" s="232">
        <v>3.3333333333333333E-2</v>
      </c>
      <c r="DA25" s="233">
        <v>1133</v>
      </c>
      <c r="DB25" s="233">
        <v>1429</v>
      </c>
      <c r="DC25" s="234">
        <v>-0.20713785864240727</v>
      </c>
      <c r="DE25" s="218">
        <v>74</v>
      </c>
      <c r="DF25" s="230">
        <v>87</v>
      </c>
      <c r="DG25" s="225">
        <v>237</v>
      </c>
      <c r="DH25" s="231">
        <v>253</v>
      </c>
      <c r="DI25" s="232">
        <v>-6.3241106719367585E-2</v>
      </c>
      <c r="DJ25" s="233">
        <v>1099</v>
      </c>
      <c r="DK25" s="233">
        <v>1388</v>
      </c>
      <c r="DL25" s="234">
        <v>-0.20821325648414984</v>
      </c>
      <c r="DN25" s="326">
        <v>118</v>
      </c>
      <c r="DO25" s="338">
        <v>74</v>
      </c>
      <c r="DP25" s="333">
        <v>279</v>
      </c>
      <c r="DQ25" s="339">
        <v>259</v>
      </c>
      <c r="DR25" s="340">
        <v>7.7220077220077218E-2</v>
      </c>
      <c r="DS25" s="341">
        <v>1098</v>
      </c>
      <c r="DT25" s="341">
        <v>1332</v>
      </c>
      <c r="DU25" s="342">
        <v>-0.17567567567567569</v>
      </c>
    </row>
    <row r="26" spans="1:125" x14ac:dyDescent="0.25">
      <c r="A26" s="45" t="s">
        <v>115</v>
      </c>
      <c r="B26" s="152">
        <v>42</v>
      </c>
      <c r="C26" s="153">
        <v>13</v>
      </c>
      <c r="D26" s="154">
        <v>136</v>
      </c>
      <c r="E26" s="155">
        <v>151</v>
      </c>
      <c r="F26" s="156">
        <v>-9.9337748344370855E-2</v>
      </c>
      <c r="G26" s="157">
        <v>496</v>
      </c>
      <c r="H26" s="157">
        <v>514</v>
      </c>
      <c r="I26" s="158">
        <v>-3.5019455252918288E-2</v>
      </c>
      <c r="K26" s="130"/>
      <c r="L26" s="113"/>
      <c r="M26" s="114"/>
      <c r="N26" s="115"/>
      <c r="O26" s="116"/>
      <c r="P26" s="121"/>
      <c r="Q26" s="121"/>
      <c r="R26" s="131"/>
      <c r="T26" s="106"/>
      <c r="U26" s="66"/>
      <c r="V26" s="62"/>
      <c r="W26" s="67"/>
      <c r="X26" s="68"/>
      <c r="Y26" s="69"/>
      <c r="Z26" s="69"/>
      <c r="AA26" s="83"/>
      <c r="AB26" s="189">
        <v>42</v>
      </c>
      <c r="AC26" s="190">
        <v>13</v>
      </c>
      <c r="AD26" s="191">
        <v>136</v>
      </c>
      <c r="AE26" s="192">
        <v>151</v>
      </c>
      <c r="AF26" s="193">
        <v>-9.9337748344370855E-2</v>
      </c>
      <c r="AG26" s="194">
        <v>496</v>
      </c>
      <c r="AH26" s="194">
        <v>514</v>
      </c>
      <c r="AI26" s="195">
        <v>-3.5019455252918288E-2</v>
      </c>
      <c r="AK26" s="218">
        <v>76</v>
      </c>
      <c r="AL26" s="230">
        <v>65</v>
      </c>
      <c r="AM26" s="225">
        <v>183</v>
      </c>
      <c r="AN26" s="231">
        <v>96</v>
      </c>
      <c r="AO26" s="232">
        <v>0.90625</v>
      </c>
      <c r="AP26" s="233">
        <v>594</v>
      </c>
      <c r="AQ26" s="233">
        <v>317</v>
      </c>
      <c r="AR26" s="234">
        <v>0.87381703470031546</v>
      </c>
      <c r="AT26" s="218">
        <v>86</v>
      </c>
      <c r="AU26" s="230">
        <v>76</v>
      </c>
      <c r="AV26" s="225">
        <v>227</v>
      </c>
      <c r="AW26" s="231">
        <v>136</v>
      </c>
      <c r="AX26" s="232">
        <v>0.66911764705882348</v>
      </c>
      <c r="AY26" s="233">
        <v>567</v>
      </c>
      <c r="AZ26" s="233">
        <v>416</v>
      </c>
      <c r="BA26" s="234">
        <v>0.36298076923076922</v>
      </c>
      <c r="BC26" s="218">
        <v>39</v>
      </c>
      <c r="BD26" s="230">
        <v>86</v>
      </c>
      <c r="BE26" s="225">
        <v>201</v>
      </c>
      <c r="BF26" s="231">
        <v>167</v>
      </c>
      <c r="BG26" s="232">
        <v>0.20359281437125748</v>
      </c>
      <c r="BH26" s="233">
        <v>589</v>
      </c>
      <c r="BI26" s="233">
        <v>377</v>
      </c>
      <c r="BJ26" s="234">
        <v>0.56233421750663126</v>
      </c>
      <c r="BL26" s="218">
        <v>54</v>
      </c>
      <c r="BM26" s="230">
        <v>39</v>
      </c>
      <c r="BN26" s="225">
        <v>179</v>
      </c>
      <c r="BO26" s="231">
        <v>183</v>
      </c>
      <c r="BP26" s="232">
        <v>-2.185792349726776E-2</v>
      </c>
      <c r="BQ26" s="233">
        <v>627</v>
      </c>
      <c r="BR26" s="233">
        <v>381</v>
      </c>
      <c r="BS26" s="234">
        <v>0.64566929133858264</v>
      </c>
      <c r="BU26" s="218">
        <v>10</v>
      </c>
      <c r="BV26" s="230">
        <v>54</v>
      </c>
      <c r="BW26" s="225">
        <v>103</v>
      </c>
      <c r="BX26" s="231">
        <v>227</v>
      </c>
      <c r="BY26" s="232">
        <v>-0.54625550660792954</v>
      </c>
      <c r="BZ26" s="233">
        <v>619</v>
      </c>
      <c r="CA26" s="233">
        <v>399</v>
      </c>
      <c r="CB26" s="234">
        <v>0.55137844611528819</v>
      </c>
      <c r="CD26" s="218">
        <v>12</v>
      </c>
      <c r="CE26" s="230">
        <v>10</v>
      </c>
      <c r="CF26" s="225">
        <v>76</v>
      </c>
      <c r="CG26" s="231">
        <v>201</v>
      </c>
      <c r="CH26" s="232">
        <v>-0.62189054726368154</v>
      </c>
      <c r="CI26" s="233">
        <v>484</v>
      </c>
      <c r="CJ26" s="233">
        <v>494</v>
      </c>
      <c r="CK26" s="234">
        <v>-2.0242914979757085E-2</v>
      </c>
      <c r="CM26" s="218">
        <v>20</v>
      </c>
      <c r="CN26" s="230">
        <v>12</v>
      </c>
      <c r="CO26" s="225">
        <v>42</v>
      </c>
      <c r="CP26" s="231">
        <v>179</v>
      </c>
      <c r="CQ26" s="232">
        <v>-0.76536312849162014</v>
      </c>
      <c r="CR26" s="233">
        <v>500</v>
      </c>
      <c r="CS26" s="233">
        <v>464</v>
      </c>
      <c r="CT26" s="234">
        <v>7.7586206896551727E-2</v>
      </c>
      <c r="CV26" s="218">
        <v>28</v>
      </c>
      <c r="CW26" s="230">
        <v>20</v>
      </c>
      <c r="CX26" s="225">
        <v>60</v>
      </c>
      <c r="CY26" s="231">
        <v>103</v>
      </c>
      <c r="CZ26" s="232">
        <v>-0.41747572815533979</v>
      </c>
      <c r="DA26" s="233">
        <v>526</v>
      </c>
      <c r="DB26" s="233">
        <v>404</v>
      </c>
      <c r="DC26" s="234">
        <v>0.30198019801980197</v>
      </c>
      <c r="DE26" s="218">
        <v>26</v>
      </c>
      <c r="DF26" s="230">
        <v>28</v>
      </c>
      <c r="DG26" s="225">
        <v>74</v>
      </c>
      <c r="DH26" s="231">
        <v>76</v>
      </c>
      <c r="DI26" s="232">
        <v>-2.6315789473684209E-2</v>
      </c>
      <c r="DJ26" s="233">
        <v>518</v>
      </c>
      <c r="DK26" s="233">
        <v>428</v>
      </c>
      <c r="DL26" s="234">
        <v>0.2102803738317757</v>
      </c>
      <c r="DN26" s="326">
        <v>11</v>
      </c>
      <c r="DO26" s="338">
        <v>26</v>
      </c>
      <c r="DP26" s="333">
        <v>65</v>
      </c>
      <c r="DQ26" s="339">
        <v>42</v>
      </c>
      <c r="DR26" s="340">
        <v>0.54761904761904767</v>
      </c>
      <c r="DS26" s="341">
        <v>469</v>
      </c>
      <c r="DT26" s="341">
        <v>481</v>
      </c>
      <c r="DU26" s="342">
        <v>-2.4948024948024949E-2</v>
      </c>
    </row>
    <row r="27" spans="1:125" x14ac:dyDescent="0.25">
      <c r="A27" s="47" t="s">
        <v>113</v>
      </c>
      <c r="B27" s="159">
        <v>122</v>
      </c>
      <c r="C27" s="160">
        <v>80</v>
      </c>
      <c r="D27" s="161">
        <v>350</v>
      </c>
      <c r="E27" s="162">
        <v>231</v>
      </c>
      <c r="F27" s="163">
        <v>0.51515151515151514</v>
      </c>
      <c r="G27" s="164">
        <v>1086</v>
      </c>
      <c r="H27" s="164">
        <v>802</v>
      </c>
      <c r="I27" s="165">
        <v>0.35411471321695759</v>
      </c>
      <c r="K27" s="132"/>
      <c r="L27" s="117"/>
      <c r="M27" s="118"/>
      <c r="N27" s="119"/>
      <c r="O27" s="120"/>
      <c r="P27" s="122"/>
      <c r="Q27" s="122"/>
      <c r="R27" s="133"/>
      <c r="T27" s="106"/>
      <c r="U27" s="70"/>
      <c r="V27" s="60"/>
      <c r="W27" s="71"/>
      <c r="X27" s="72"/>
      <c r="Y27" s="73"/>
      <c r="Z27" s="73"/>
      <c r="AA27" s="84"/>
      <c r="AB27" s="196">
        <v>122</v>
      </c>
      <c r="AC27" s="197">
        <v>80</v>
      </c>
      <c r="AD27" s="198">
        <v>350</v>
      </c>
      <c r="AE27" s="199">
        <v>231</v>
      </c>
      <c r="AF27" s="200">
        <v>0.51515151515151514</v>
      </c>
      <c r="AG27" s="201">
        <v>1086</v>
      </c>
      <c r="AH27" s="201">
        <v>802</v>
      </c>
      <c r="AI27" s="202">
        <v>0.35411471321695759</v>
      </c>
      <c r="AK27" s="218">
        <v>85</v>
      </c>
      <c r="AL27" s="235">
        <v>96</v>
      </c>
      <c r="AM27" s="220">
        <v>303</v>
      </c>
      <c r="AN27" s="236">
        <v>283</v>
      </c>
      <c r="AO27" s="237">
        <v>7.0671378091872794E-2</v>
      </c>
      <c r="AP27" s="238">
        <v>1090</v>
      </c>
      <c r="AQ27" s="238">
        <v>840</v>
      </c>
      <c r="AR27" s="239">
        <v>0.29761904761904762</v>
      </c>
      <c r="AT27" s="218">
        <v>113</v>
      </c>
      <c r="AU27" s="235">
        <v>85</v>
      </c>
      <c r="AV27" s="220">
        <v>294</v>
      </c>
      <c r="AW27" s="236">
        <v>350</v>
      </c>
      <c r="AX27" s="237">
        <v>-0.16</v>
      </c>
      <c r="AY27" s="238">
        <v>1060</v>
      </c>
      <c r="AZ27" s="238">
        <v>903</v>
      </c>
      <c r="BA27" s="239">
        <v>0.17386489479512734</v>
      </c>
      <c r="BC27" s="218">
        <v>77</v>
      </c>
      <c r="BD27" s="235">
        <v>113</v>
      </c>
      <c r="BE27" s="220">
        <v>275</v>
      </c>
      <c r="BF27" s="236">
        <v>360</v>
      </c>
      <c r="BG27" s="237">
        <v>-0.2361111111111111</v>
      </c>
      <c r="BH27" s="238">
        <v>1056</v>
      </c>
      <c r="BI27" s="238">
        <v>894</v>
      </c>
      <c r="BJ27" s="239">
        <v>0.18120805369127516</v>
      </c>
      <c r="BL27" s="218">
        <v>93</v>
      </c>
      <c r="BM27" s="235">
        <v>77</v>
      </c>
      <c r="BN27" s="220">
        <v>283</v>
      </c>
      <c r="BO27" s="236">
        <v>303</v>
      </c>
      <c r="BP27" s="237">
        <v>-6.6006600660066E-2</v>
      </c>
      <c r="BQ27" s="238">
        <v>1104</v>
      </c>
      <c r="BR27" s="238">
        <v>885</v>
      </c>
      <c r="BS27" s="239">
        <v>0.24745762711864408</v>
      </c>
      <c r="BU27" s="218">
        <v>79</v>
      </c>
      <c r="BV27" s="235">
        <v>93</v>
      </c>
      <c r="BW27" s="220">
        <v>249</v>
      </c>
      <c r="BX27" s="236">
        <v>294</v>
      </c>
      <c r="BY27" s="237">
        <v>-0.15306122448979592</v>
      </c>
      <c r="BZ27" s="238">
        <v>1124</v>
      </c>
      <c r="CA27" s="238">
        <v>1082</v>
      </c>
      <c r="CB27" s="239">
        <v>3.8817005545286505E-2</v>
      </c>
      <c r="CD27" s="218">
        <v>94</v>
      </c>
      <c r="CE27" s="235">
        <v>79</v>
      </c>
      <c r="CF27" s="220">
        <v>266</v>
      </c>
      <c r="CG27" s="236">
        <v>275</v>
      </c>
      <c r="CH27" s="237">
        <v>-3.272727272727273E-2</v>
      </c>
      <c r="CI27" s="238">
        <v>1134</v>
      </c>
      <c r="CJ27" s="238">
        <v>948</v>
      </c>
      <c r="CK27" s="239">
        <v>0.19620253164556961</v>
      </c>
      <c r="CM27" s="218">
        <v>97</v>
      </c>
      <c r="CN27" s="235">
        <v>94</v>
      </c>
      <c r="CO27" s="220">
        <v>270</v>
      </c>
      <c r="CP27" s="236">
        <v>283</v>
      </c>
      <c r="CQ27" s="237">
        <v>-4.5936395759717315E-2</v>
      </c>
      <c r="CR27" s="238">
        <v>1139</v>
      </c>
      <c r="CS27" s="238">
        <v>999</v>
      </c>
      <c r="CT27" s="239">
        <v>0.14014014014014015</v>
      </c>
      <c r="CV27" s="218">
        <v>89</v>
      </c>
      <c r="CW27" s="235">
        <v>97</v>
      </c>
      <c r="CX27" s="220">
        <v>280</v>
      </c>
      <c r="CY27" s="236">
        <v>249</v>
      </c>
      <c r="CZ27" s="237">
        <v>0.12449799196787148</v>
      </c>
      <c r="DA27" s="238">
        <v>1173</v>
      </c>
      <c r="DB27" s="238">
        <v>988</v>
      </c>
      <c r="DC27" s="239">
        <v>0.18724696356275303</v>
      </c>
      <c r="DE27" s="218">
        <v>102</v>
      </c>
      <c r="DF27" s="235">
        <v>89</v>
      </c>
      <c r="DG27" s="220">
        <v>288</v>
      </c>
      <c r="DH27" s="236">
        <v>266</v>
      </c>
      <c r="DI27" s="237">
        <v>8.2706766917293228E-2</v>
      </c>
      <c r="DJ27" s="238">
        <v>1189</v>
      </c>
      <c r="DK27" s="238">
        <v>993</v>
      </c>
      <c r="DL27" s="239">
        <v>0.1973816717019134</v>
      </c>
      <c r="DN27" s="326">
        <v>104</v>
      </c>
      <c r="DO27" s="343">
        <v>102</v>
      </c>
      <c r="DP27" s="328">
        <v>295</v>
      </c>
      <c r="DQ27" s="344">
        <v>270</v>
      </c>
      <c r="DR27" s="345">
        <v>9.2592592592592587E-2</v>
      </c>
      <c r="DS27" s="346">
        <v>1151</v>
      </c>
      <c r="DT27" s="346">
        <v>1045</v>
      </c>
      <c r="DU27" s="347">
        <v>0.10143540669856459</v>
      </c>
    </row>
    <row r="28" spans="1:125" x14ac:dyDescent="0.25">
      <c r="A28" s="45" t="s">
        <v>114</v>
      </c>
      <c r="B28" s="149">
        <v>104</v>
      </c>
      <c r="C28" s="95">
        <v>80</v>
      </c>
      <c r="D28" s="100">
        <v>302</v>
      </c>
      <c r="E28" s="102">
        <v>227</v>
      </c>
      <c r="F28" s="97">
        <v>0.33039647577092512</v>
      </c>
      <c r="G28" s="103">
        <v>973</v>
      </c>
      <c r="H28" s="104">
        <v>765</v>
      </c>
      <c r="I28" s="150">
        <v>0.27189542483660128</v>
      </c>
      <c r="K28" s="127"/>
      <c r="L28" s="95"/>
      <c r="M28" s="100"/>
      <c r="N28" s="102"/>
      <c r="O28" s="97"/>
      <c r="P28" s="103"/>
      <c r="Q28" s="104"/>
      <c r="R28" s="128"/>
      <c r="T28" s="106"/>
      <c r="U28" s="50"/>
      <c r="V28" s="62"/>
      <c r="W28" s="74"/>
      <c r="X28" s="46"/>
      <c r="Y28" s="75"/>
      <c r="Z28" s="76"/>
      <c r="AA28" s="82"/>
      <c r="AB28" s="179">
        <v>104</v>
      </c>
      <c r="AC28" s="180">
        <v>80</v>
      </c>
      <c r="AD28" s="186">
        <v>302</v>
      </c>
      <c r="AE28" s="203">
        <v>227</v>
      </c>
      <c r="AF28" s="182">
        <v>0.33039647577092512</v>
      </c>
      <c r="AG28" s="204">
        <v>973</v>
      </c>
      <c r="AH28" s="205">
        <v>765</v>
      </c>
      <c r="AI28" s="184">
        <v>0.27189542483660128</v>
      </c>
      <c r="AK28" s="218">
        <v>81</v>
      </c>
      <c r="AL28" s="224">
        <v>87</v>
      </c>
      <c r="AM28" s="225">
        <v>272</v>
      </c>
      <c r="AN28" s="240">
        <v>253</v>
      </c>
      <c r="AO28" s="226">
        <v>7.5098814229249009E-2</v>
      </c>
      <c r="AP28" s="241">
        <v>979</v>
      </c>
      <c r="AQ28" s="242">
        <v>792</v>
      </c>
      <c r="AR28" s="228">
        <v>0.2361111111111111</v>
      </c>
      <c r="AT28" s="218">
        <v>102</v>
      </c>
      <c r="AU28" s="224">
        <v>81</v>
      </c>
      <c r="AV28" s="225">
        <v>270</v>
      </c>
      <c r="AW28" s="240">
        <v>302</v>
      </c>
      <c r="AX28" s="226">
        <v>-0.10596026490066225</v>
      </c>
      <c r="AY28" s="241">
        <v>974</v>
      </c>
      <c r="AZ28" s="242">
        <v>819</v>
      </c>
      <c r="BA28" s="228">
        <v>0.18925518925518925</v>
      </c>
      <c r="BC28" s="218">
        <v>75</v>
      </c>
      <c r="BD28" s="224">
        <v>102</v>
      </c>
      <c r="BE28" s="225">
        <v>258</v>
      </c>
      <c r="BF28" s="240">
        <v>303</v>
      </c>
      <c r="BG28" s="226">
        <v>-0.14851485148514851</v>
      </c>
      <c r="BH28" s="241">
        <v>974</v>
      </c>
      <c r="BI28" s="242">
        <v>815</v>
      </c>
      <c r="BJ28" s="228">
        <v>0.19509202453987731</v>
      </c>
      <c r="BL28" s="218">
        <v>75</v>
      </c>
      <c r="BM28" s="224">
        <v>75</v>
      </c>
      <c r="BN28" s="225">
        <v>252</v>
      </c>
      <c r="BO28" s="240">
        <v>272</v>
      </c>
      <c r="BP28" s="226">
        <v>-7.3529411764705885E-2</v>
      </c>
      <c r="BQ28" s="241">
        <v>1004</v>
      </c>
      <c r="BR28" s="242">
        <v>810</v>
      </c>
      <c r="BS28" s="228">
        <v>0.23950617283950618</v>
      </c>
      <c r="BU28" s="218">
        <v>79</v>
      </c>
      <c r="BV28" s="224">
        <v>75</v>
      </c>
      <c r="BW28" s="225">
        <v>229</v>
      </c>
      <c r="BX28" s="240">
        <v>270</v>
      </c>
      <c r="BY28" s="226">
        <v>-0.15185185185185185</v>
      </c>
      <c r="BZ28" s="241">
        <v>1028</v>
      </c>
      <c r="CA28" s="242">
        <v>1005</v>
      </c>
      <c r="CB28" s="228">
        <v>2.2885572139303482E-2</v>
      </c>
      <c r="CD28" s="218">
        <v>94</v>
      </c>
      <c r="CE28" s="224">
        <v>79</v>
      </c>
      <c r="CF28" s="225">
        <v>248</v>
      </c>
      <c r="CG28" s="240">
        <v>258</v>
      </c>
      <c r="CH28" s="226">
        <v>-3.875968992248062E-2</v>
      </c>
      <c r="CI28" s="241">
        <v>1038</v>
      </c>
      <c r="CJ28" s="242">
        <v>871</v>
      </c>
      <c r="CK28" s="228">
        <v>0.19173363949483352</v>
      </c>
      <c r="CM28" s="218">
        <v>79</v>
      </c>
      <c r="CN28" s="224">
        <v>94</v>
      </c>
      <c r="CO28" s="225">
        <v>252</v>
      </c>
      <c r="CP28" s="240">
        <v>252</v>
      </c>
      <c r="CQ28" s="226">
        <v>0</v>
      </c>
      <c r="CR28" s="241">
        <v>1029</v>
      </c>
      <c r="CS28" s="242">
        <v>918</v>
      </c>
      <c r="CT28" s="228">
        <v>0.12091503267973856</v>
      </c>
      <c r="CV28" s="218">
        <v>89</v>
      </c>
      <c r="CW28" s="224">
        <v>79</v>
      </c>
      <c r="CX28" s="225">
        <v>262</v>
      </c>
      <c r="CY28" s="240">
        <v>229</v>
      </c>
      <c r="CZ28" s="226">
        <v>0.14410480349344978</v>
      </c>
      <c r="DA28" s="241">
        <v>1063</v>
      </c>
      <c r="DB28" s="242">
        <v>909</v>
      </c>
      <c r="DC28" s="228">
        <v>0.1694169416941694</v>
      </c>
      <c r="DE28" s="218">
        <v>81</v>
      </c>
      <c r="DF28" s="224">
        <v>89</v>
      </c>
      <c r="DG28" s="225">
        <v>249</v>
      </c>
      <c r="DH28" s="240">
        <v>248</v>
      </c>
      <c r="DI28" s="226">
        <v>4.0322580645161289E-3</v>
      </c>
      <c r="DJ28" s="241">
        <v>1058</v>
      </c>
      <c r="DK28" s="242">
        <v>918</v>
      </c>
      <c r="DL28" s="228">
        <v>0.15250544662309368</v>
      </c>
      <c r="DN28" s="326">
        <v>93</v>
      </c>
      <c r="DO28" s="332">
        <v>81</v>
      </c>
      <c r="DP28" s="333">
        <v>263</v>
      </c>
      <c r="DQ28" s="348">
        <v>252</v>
      </c>
      <c r="DR28" s="334">
        <v>4.3650793650793648E-2</v>
      </c>
      <c r="DS28" s="349">
        <v>1039</v>
      </c>
      <c r="DT28" s="350">
        <v>950</v>
      </c>
      <c r="DU28" s="336">
        <v>9.3684210526315786E-2</v>
      </c>
    </row>
    <row r="29" spans="1:125" ht="15.75" thickBot="1" x14ac:dyDescent="0.3">
      <c r="A29" s="48" t="s">
        <v>115</v>
      </c>
      <c r="B29" s="152">
        <v>18</v>
      </c>
      <c r="C29" s="153" t="s">
        <v>79</v>
      </c>
      <c r="D29" s="154">
        <v>48</v>
      </c>
      <c r="E29" s="166">
        <v>4</v>
      </c>
      <c r="F29" s="156">
        <v>11</v>
      </c>
      <c r="G29" s="167">
        <v>113</v>
      </c>
      <c r="H29" s="168">
        <v>37</v>
      </c>
      <c r="I29" s="158">
        <v>2.0540540540540539</v>
      </c>
      <c r="K29" s="134"/>
      <c r="L29" s="135"/>
      <c r="M29" s="136"/>
      <c r="N29" s="137"/>
      <c r="O29" s="138"/>
      <c r="P29" s="139"/>
      <c r="Q29" s="140"/>
      <c r="R29" s="141"/>
      <c r="T29" s="124"/>
      <c r="U29" s="85"/>
      <c r="V29" s="123"/>
      <c r="W29" s="86"/>
      <c r="X29" s="87"/>
      <c r="Y29" s="88"/>
      <c r="Z29" s="89"/>
      <c r="AA29" s="90"/>
      <c r="AB29" s="206">
        <v>18</v>
      </c>
      <c r="AC29" s="207" t="s">
        <v>79</v>
      </c>
      <c r="AD29" s="208">
        <v>48</v>
      </c>
      <c r="AE29" s="209">
        <v>4</v>
      </c>
      <c r="AF29" s="210">
        <v>11</v>
      </c>
      <c r="AG29" s="211">
        <v>113</v>
      </c>
      <c r="AH29" s="212">
        <v>37</v>
      </c>
      <c r="AI29" s="213">
        <v>2.0540540540540539</v>
      </c>
      <c r="AK29" s="243">
        <v>4</v>
      </c>
      <c r="AL29" s="230">
        <v>9</v>
      </c>
      <c r="AM29" s="231">
        <v>31</v>
      </c>
      <c r="AN29" s="244">
        <v>30</v>
      </c>
      <c r="AO29" s="232">
        <v>3.3333333333333333E-2</v>
      </c>
      <c r="AP29" s="245">
        <v>111</v>
      </c>
      <c r="AQ29" s="246">
        <v>48</v>
      </c>
      <c r="AR29" s="234">
        <v>1.3125</v>
      </c>
      <c r="AT29" s="281">
        <v>11</v>
      </c>
      <c r="AU29" s="282">
        <v>4</v>
      </c>
      <c r="AV29" s="283">
        <v>24</v>
      </c>
      <c r="AW29" s="284">
        <v>48</v>
      </c>
      <c r="AX29" s="285">
        <v>-0.5</v>
      </c>
      <c r="AY29" s="286">
        <v>86</v>
      </c>
      <c r="AZ29" s="287">
        <v>84</v>
      </c>
      <c r="BA29" s="288">
        <v>2.3809523809523808E-2</v>
      </c>
      <c r="BC29" s="281">
        <v>2</v>
      </c>
      <c r="BD29" s="282">
        <v>11</v>
      </c>
      <c r="BE29" s="283">
        <v>17</v>
      </c>
      <c r="BF29" s="284">
        <v>57</v>
      </c>
      <c r="BG29" s="285">
        <v>-0.70175438596491224</v>
      </c>
      <c r="BH29" s="286">
        <v>82</v>
      </c>
      <c r="BI29" s="287">
        <v>79</v>
      </c>
      <c r="BJ29" s="288">
        <v>3.7974683544303799E-2</v>
      </c>
      <c r="BL29" s="281">
        <v>18</v>
      </c>
      <c r="BM29" s="282">
        <v>2</v>
      </c>
      <c r="BN29" s="283">
        <v>31</v>
      </c>
      <c r="BO29" s="284">
        <v>31</v>
      </c>
      <c r="BP29" s="285">
        <v>0</v>
      </c>
      <c r="BQ29" s="286">
        <v>100</v>
      </c>
      <c r="BR29" s="287">
        <v>75</v>
      </c>
      <c r="BS29" s="288">
        <v>0.33333333333333331</v>
      </c>
      <c r="BU29" s="281">
        <v>0</v>
      </c>
      <c r="BV29" s="282">
        <v>18</v>
      </c>
      <c r="BW29" s="283">
        <v>20</v>
      </c>
      <c r="BX29" s="284">
        <v>24</v>
      </c>
      <c r="BY29" s="285">
        <v>-0.16666666666666666</v>
      </c>
      <c r="BZ29" s="286">
        <v>96</v>
      </c>
      <c r="CA29" s="287">
        <v>77</v>
      </c>
      <c r="CB29" s="288">
        <v>0.24675324675324675</v>
      </c>
      <c r="CD29" s="281" t="s">
        <v>79</v>
      </c>
      <c r="CE29" s="282" t="s">
        <v>79</v>
      </c>
      <c r="CF29" s="283">
        <v>18</v>
      </c>
      <c r="CG29" s="284">
        <v>17</v>
      </c>
      <c r="CH29" s="285">
        <v>5.8823529411764705E-2</v>
      </c>
      <c r="CI29" s="286">
        <v>96</v>
      </c>
      <c r="CJ29" s="287">
        <v>77</v>
      </c>
      <c r="CK29" s="288">
        <v>0.24675324675324675</v>
      </c>
      <c r="CM29" s="243">
        <v>18</v>
      </c>
      <c r="CN29" s="230" t="s">
        <v>79</v>
      </c>
      <c r="CO29" s="231">
        <v>18</v>
      </c>
      <c r="CP29" s="244">
        <v>31</v>
      </c>
      <c r="CQ29" s="232">
        <v>-0.41935483870967744</v>
      </c>
      <c r="CR29" s="245">
        <v>110</v>
      </c>
      <c r="CS29" s="246">
        <v>81</v>
      </c>
      <c r="CT29" s="234">
        <v>0.35802469135802467</v>
      </c>
      <c r="CV29" s="281" t="s">
        <v>79</v>
      </c>
      <c r="CW29" s="282">
        <v>18</v>
      </c>
      <c r="CX29" s="283">
        <v>18</v>
      </c>
      <c r="CY29" s="284">
        <v>20</v>
      </c>
      <c r="CZ29" s="285">
        <v>-0.1</v>
      </c>
      <c r="DA29" s="286">
        <v>110</v>
      </c>
      <c r="DB29" s="287">
        <v>79</v>
      </c>
      <c r="DC29" s="288">
        <v>0.39240506329113922</v>
      </c>
      <c r="DE29" s="243">
        <v>21</v>
      </c>
      <c r="DF29" s="230" t="s">
        <v>79</v>
      </c>
      <c r="DG29" s="231">
        <v>39</v>
      </c>
      <c r="DH29" s="244">
        <v>18</v>
      </c>
      <c r="DI29" s="232">
        <v>1.1666666666666667</v>
      </c>
      <c r="DJ29" s="245">
        <v>131</v>
      </c>
      <c r="DK29" s="246">
        <v>75</v>
      </c>
      <c r="DL29" s="234">
        <v>0.7466666666666667</v>
      </c>
      <c r="DN29" s="352">
        <v>11</v>
      </c>
      <c r="DO29" s="338">
        <v>21</v>
      </c>
      <c r="DP29" s="339">
        <v>32</v>
      </c>
      <c r="DQ29" s="353">
        <v>18</v>
      </c>
      <c r="DR29" s="340">
        <v>0.77777777777777779</v>
      </c>
      <c r="DS29" s="354">
        <v>112</v>
      </c>
      <c r="DT29" s="355">
        <v>95</v>
      </c>
      <c r="DU29" s="342">
        <v>0.17894736842105263</v>
      </c>
    </row>
    <row r="30" spans="1:125" x14ac:dyDescent="0.25">
      <c r="D30" s="41"/>
      <c r="G30" s="41"/>
    </row>
    <row r="31" spans="1:125" x14ac:dyDescent="0.25">
      <c r="A31" s="40"/>
      <c r="D31" s="41"/>
      <c r="G31" s="41"/>
      <c r="DA31" s="351"/>
    </row>
    <row r="32" spans="1:125" x14ac:dyDescent="0.25">
      <c r="A32" s="40"/>
      <c r="D32" s="41"/>
      <c r="G32" s="41"/>
    </row>
  </sheetData>
  <mergeCells count="14">
    <mergeCell ref="DN1:DU1"/>
    <mergeCell ref="DE1:DL1"/>
    <mergeCell ref="CV1:DC1"/>
    <mergeCell ref="AT1:BA1"/>
    <mergeCell ref="B1:I1"/>
    <mergeCell ref="K1:R1"/>
    <mergeCell ref="T1:AA1"/>
    <mergeCell ref="AB1:AI1"/>
    <mergeCell ref="AK1:AR1"/>
    <mergeCell ref="CM1:CT1"/>
    <mergeCell ref="CD1:CK1"/>
    <mergeCell ref="BU1:CB1"/>
    <mergeCell ref="BL1:BS1"/>
    <mergeCell ref="BC1:BJ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pane xSplit="3" ySplit="2" topLeftCell="N3" activePane="bottomRight" state="frozenSplit"/>
      <selection pane="topRight" activeCell="I1" sqref="I1"/>
      <selection pane="bottomLeft" activeCell="A16" sqref="A16"/>
      <selection pane="bottomRight" activeCell="Y16" sqref="Y16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5" width="9.140625" style="1"/>
    <col min="6" max="27" width="9.140625" style="1" customWidth="1"/>
    <col min="28" max="28" width="9.140625" style="1"/>
    <col min="29" max="29" width="10.5703125" style="1" customWidth="1"/>
    <col min="30" max="31" width="9.140625" style="1"/>
    <col min="32" max="32" width="12" style="1" bestFit="1" customWidth="1"/>
    <col min="33" max="16384" width="9.140625" style="1"/>
  </cols>
  <sheetData>
    <row r="1" spans="1:41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</row>
    <row r="2" spans="1:41" ht="58.5" customHeight="1" x14ac:dyDescent="0.2">
      <c r="A2" s="368"/>
      <c r="B2" s="368"/>
      <c r="C2" s="369"/>
      <c r="D2" s="9" t="s">
        <v>3</v>
      </c>
      <c r="E2" s="9" t="s">
        <v>21</v>
      </c>
      <c r="F2" s="9" t="s">
        <v>3</v>
      </c>
      <c r="G2" s="9" t="s">
        <v>21</v>
      </c>
      <c r="H2" s="9" t="s">
        <v>3</v>
      </c>
      <c r="I2" s="9" t="s">
        <v>21</v>
      </c>
      <c r="J2" s="9" t="s">
        <v>3</v>
      </c>
      <c r="K2" s="9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14" t="s">
        <v>21</v>
      </c>
    </row>
    <row r="3" spans="1:41" x14ac:dyDescent="0.2">
      <c r="A3" s="10">
        <v>3</v>
      </c>
      <c r="B3" s="10" t="s">
        <v>63</v>
      </c>
      <c r="C3" s="10" t="s">
        <v>18</v>
      </c>
      <c r="D3" s="58">
        <v>1921</v>
      </c>
      <c r="E3" s="59">
        <v>514808</v>
      </c>
      <c r="F3" s="58">
        <v>1922</v>
      </c>
      <c r="G3" s="59">
        <v>513223</v>
      </c>
      <c r="H3" s="58">
        <v>1996</v>
      </c>
      <c r="I3" s="59">
        <v>538049</v>
      </c>
      <c r="J3" s="58">
        <v>1971</v>
      </c>
      <c r="K3" s="59">
        <v>537820</v>
      </c>
      <c r="L3" s="58">
        <v>1729</v>
      </c>
      <c r="M3" s="59">
        <v>475247</v>
      </c>
      <c r="N3" s="58">
        <v>1553</v>
      </c>
      <c r="O3" s="59">
        <v>409860</v>
      </c>
      <c r="P3" s="58">
        <v>1611</v>
      </c>
      <c r="Q3" s="59">
        <v>422829</v>
      </c>
      <c r="R3" s="58">
        <v>1659</v>
      </c>
      <c r="S3" s="59">
        <v>431565</v>
      </c>
      <c r="T3" s="58">
        <v>1850</v>
      </c>
      <c r="U3" s="59">
        <v>496753</v>
      </c>
      <c r="V3" s="58">
        <v>1613</v>
      </c>
      <c r="W3" s="59">
        <v>449552</v>
      </c>
      <c r="X3" s="58">
        <v>1700</v>
      </c>
      <c r="Y3" s="59">
        <v>475677</v>
      </c>
      <c r="Z3" s="58">
        <v>2110</v>
      </c>
      <c r="AA3" s="59">
        <v>562836</v>
      </c>
      <c r="AB3" s="58">
        <f>SUMIF($D$2:$AA$2, "No. of Dwelling Units Approved", D3:AA3)</f>
        <v>21635</v>
      </c>
      <c r="AC3" s="11">
        <f>SUMIF($D$2:$AA$2, "Value of Approvals ($000)", D3:AA3)</f>
        <v>5828219</v>
      </c>
    </row>
    <row r="4" spans="1:41" x14ac:dyDescent="0.2">
      <c r="A4" s="10"/>
      <c r="B4" s="10"/>
      <c r="C4" s="10" t="s">
        <v>19</v>
      </c>
      <c r="D4" s="58">
        <v>1304</v>
      </c>
      <c r="E4" s="59">
        <v>269859</v>
      </c>
      <c r="F4" s="58">
        <v>1376</v>
      </c>
      <c r="G4" s="59">
        <v>354179</v>
      </c>
      <c r="H4" s="58">
        <v>1152</v>
      </c>
      <c r="I4" s="59">
        <v>224571</v>
      </c>
      <c r="J4" s="58">
        <v>1427</v>
      </c>
      <c r="K4" s="59">
        <v>313550</v>
      </c>
      <c r="L4" s="58">
        <v>1505</v>
      </c>
      <c r="M4" s="59">
        <v>323695</v>
      </c>
      <c r="N4" s="58">
        <v>1511</v>
      </c>
      <c r="O4" s="59">
        <v>326235</v>
      </c>
      <c r="P4" s="58">
        <v>2749</v>
      </c>
      <c r="Q4" s="59">
        <v>792101</v>
      </c>
      <c r="R4" s="58">
        <v>1520</v>
      </c>
      <c r="S4" s="59">
        <v>308379</v>
      </c>
      <c r="T4" s="58">
        <v>2045</v>
      </c>
      <c r="U4" s="59">
        <v>634154</v>
      </c>
      <c r="V4" s="58">
        <v>1329</v>
      </c>
      <c r="W4" s="59">
        <v>276914</v>
      </c>
      <c r="X4" s="58">
        <v>2011</v>
      </c>
      <c r="Y4" s="59">
        <v>444325</v>
      </c>
      <c r="Z4" s="58">
        <v>2277</v>
      </c>
      <c r="AA4" s="59">
        <v>527954</v>
      </c>
      <c r="AB4" s="58">
        <f>SUMIF($D$2:$AA$2, "No. of Dwelling Units Approved", D4:AA4)</f>
        <v>20206</v>
      </c>
      <c r="AC4" s="11">
        <f t="shared" ref="AC4:AC9" si="0">SUMIF($D$2:$AA$2, "Value of Approvals ($000)", D4:AA4)</f>
        <v>4795916</v>
      </c>
    </row>
    <row r="5" spans="1:41" x14ac:dyDescent="0.2">
      <c r="A5" s="10"/>
      <c r="B5" s="10"/>
      <c r="C5" s="10" t="s">
        <v>20</v>
      </c>
      <c r="D5" s="58">
        <v>3225</v>
      </c>
      <c r="E5" s="59">
        <v>784667</v>
      </c>
      <c r="F5" s="58">
        <v>3298</v>
      </c>
      <c r="G5" s="59">
        <v>867402</v>
      </c>
      <c r="H5" s="58">
        <v>3148</v>
      </c>
      <c r="I5" s="59">
        <v>762620</v>
      </c>
      <c r="J5" s="58">
        <v>3398</v>
      </c>
      <c r="K5" s="59">
        <v>851370</v>
      </c>
      <c r="L5" s="58">
        <v>3234</v>
      </c>
      <c r="M5" s="59">
        <v>798943</v>
      </c>
      <c r="N5" s="58">
        <v>3064</v>
      </c>
      <c r="O5" s="59">
        <v>736095</v>
      </c>
      <c r="P5" s="58">
        <v>4360</v>
      </c>
      <c r="Q5" s="59">
        <v>1214929</v>
      </c>
      <c r="R5" s="58">
        <v>3179</v>
      </c>
      <c r="S5" s="59">
        <v>739944</v>
      </c>
      <c r="T5" s="58">
        <v>3895</v>
      </c>
      <c r="U5" s="59">
        <v>1130907</v>
      </c>
      <c r="V5" s="58">
        <v>2942</v>
      </c>
      <c r="W5" s="59">
        <v>726466</v>
      </c>
      <c r="X5" s="58">
        <v>3711</v>
      </c>
      <c r="Y5" s="59">
        <v>920002</v>
      </c>
      <c r="Z5" s="58">
        <v>4387</v>
      </c>
      <c r="AA5" s="59">
        <v>1090790</v>
      </c>
      <c r="AB5" s="58">
        <f>SUMIF($D$2:$AA$2, "No. of Dwelling Units Approved", D5:AA5)</f>
        <v>41841</v>
      </c>
      <c r="AC5" s="11">
        <f t="shared" si="0"/>
        <v>10624135</v>
      </c>
    </row>
    <row r="6" spans="1:41" x14ac:dyDescent="0.2">
      <c r="A6" s="10"/>
      <c r="B6" s="10"/>
      <c r="C6" s="10" t="s">
        <v>14</v>
      </c>
      <c r="D6" s="10" t="s">
        <v>23</v>
      </c>
      <c r="E6" s="11">
        <v>116816</v>
      </c>
      <c r="F6" s="10" t="s">
        <v>23</v>
      </c>
      <c r="G6" s="11">
        <v>99941</v>
      </c>
      <c r="H6" s="10" t="s">
        <v>23</v>
      </c>
      <c r="I6" s="11">
        <v>123807</v>
      </c>
      <c r="J6" s="10" t="s">
        <v>23</v>
      </c>
      <c r="K6" s="11">
        <v>127347</v>
      </c>
      <c r="L6" s="10" t="s">
        <v>23</v>
      </c>
      <c r="M6" s="11">
        <v>95661</v>
      </c>
      <c r="N6" s="10" t="s">
        <v>23</v>
      </c>
      <c r="O6" s="11">
        <v>77655</v>
      </c>
      <c r="P6" s="10" t="s">
        <v>23</v>
      </c>
      <c r="Q6" s="11">
        <v>66973</v>
      </c>
      <c r="R6" s="10" t="s">
        <v>23</v>
      </c>
      <c r="S6" s="11">
        <v>94148</v>
      </c>
      <c r="T6" s="10" t="s">
        <v>23</v>
      </c>
      <c r="U6" s="11">
        <v>103954</v>
      </c>
      <c r="V6" s="10" t="s">
        <v>23</v>
      </c>
      <c r="W6" s="11">
        <v>109563</v>
      </c>
      <c r="X6" s="10" t="s">
        <v>23</v>
      </c>
      <c r="Y6" s="11">
        <v>125856</v>
      </c>
      <c r="Z6" s="10" t="s">
        <v>23</v>
      </c>
      <c r="AA6" s="11">
        <v>122773</v>
      </c>
      <c r="AB6" s="10" t="s">
        <v>23</v>
      </c>
      <c r="AC6" s="11">
        <f t="shared" si="0"/>
        <v>1264494</v>
      </c>
    </row>
    <row r="7" spans="1:41" x14ac:dyDescent="0.2">
      <c r="A7" s="10"/>
      <c r="B7" s="10"/>
      <c r="C7" s="10" t="s">
        <v>15</v>
      </c>
      <c r="D7" s="10" t="s">
        <v>23</v>
      </c>
      <c r="E7" s="11">
        <v>901713</v>
      </c>
      <c r="F7" s="10" t="s">
        <v>23</v>
      </c>
      <c r="G7" s="11">
        <v>967343</v>
      </c>
      <c r="H7" s="10" t="s">
        <v>23</v>
      </c>
      <c r="I7" s="11">
        <v>886427</v>
      </c>
      <c r="J7" s="10" t="s">
        <v>23</v>
      </c>
      <c r="K7" s="11">
        <v>978717</v>
      </c>
      <c r="L7" s="10" t="s">
        <v>23</v>
      </c>
      <c r="M7" s="11">
        <v>894603</v>
      </c>
      <c r="N7" s="10" t="s">
        <v>23</v>
      </c>
      <c r="O7" s="11">
        <v>813749</v>
      </c>
      <c r="P7" s="10" t="s">
        <v>23</v>
      </c>
      <c r="Q7" s="11">
        <v>1281903</v>
      </c>
      <c r="R7" s="10" t="s">
        <v>23</v>
      </c>
      <c r="S7" s="11">
        <v>834091</v>
      </c>
      <c r="T7" s="10" t="s">
        <v>23</v>
      </c>
      <c r="U7" s="11">
        <v>1234861</v>
      </c>
      <c r="V7" s="10" t="s">
        <v>23</v>
      </c>
      <c r="W7" s="11">
        <v>836029</v>
      </c>
      <c r="X7" s="10" t="s">
        <v>23</v>
      </c>
      <c r="Y7" s="11">
        <v>1045859</v>
      </c>
      <c r="Z7" s="10" t="s">
        <v>23</v>
      </c>
      <c r="AA7" s="11">
        <v>1213563</v>
      </c>
      <c r="AB7" s="10" t="s">
        <v>23</v>
      </c>
      <c r="AC7" s="11">
        <f t="shared" si="0"/>
        <v>11888858</v>
      </c>
      <c r="AH7" s="19"/>
      <c r="AI7" s="19"/>
      <c r="AJ7" s="19"/>
      <c r="AK7" s="19"/>
      <c r="AL7" s="19"/>
      <c r="AM7" s="19"/>
      <c r="AN7" s="19"/>
      <c r="AO7" s="19"/>
    </row>
    <row r="8" spans="1:41" x14ac:dyDescent="0.2">
      <c r="A8" s="10"/>
      <c r="B8" s="10"/>
      <c r="C8" s="10" t="s">
        <v>16</v>
      </c>
      <c r="D8" s="10" t="s">
        <v>23</v>
      </c>
      <c r="E8" s="11">
        <v>417553</v>
      </c>
      <c r="F8" s="10" t="s">
        <v>23</v>
      </c>
      <c r="G8" s="11">
        <v>635362</v>
      </c>
      <c r="H8" s="10" t="s">
        <v>23</v>
      </c>
      <c r="I8" s="11">
        <v>267547</v>
      </c>
      <c r="J8" s="10" t="s">
        <v>23</v>
      </c>
      <c r="K8" s="11">
        <v>516125</v>
      </c>
      <c r="L8" s="10" t="s">
        <v>23</v>
      </c>
      <c r="M8" s="11">
        <v>438126</v>
      </c>
      <c r="N8" s="10" t="s">
        <v>23</v>
      </c>
      <c r="O8" s="11">
        <v>242846</v>
      </c>
      <c r="P8" s="10" t="s">
        <v>23</v>
      </c>
      <c r="Q8" s="11">
        <v>311510</v>
      </c>
      <c r="R8" s="10" t="s">
        <v>23</v>
      </c>
      <c r="S8" s="11">
        <v>353174</v>
      </c>
      <c r="T8" s="10" t="s">
        <v>23</v>
      </c>
      <c r="U8" s="11">
        <v>438887</v>
      </c>
      <c r="V8" s="10" t="s">
        <v>23</v>
      </c>
      <c r="W8" s="11">
        <v>399461</v>
      </c>
      <c r="X8" s="10" t="s">
        <v>23</v>
      </c>
      <c r="Y8" s="11">
        <v>490548</v>
      </c>
      <c r="Z8" s="10" t="s">
        <v>23</v>
      </c>
      <c r="AA8" s="11">
        <v>537991</v>
      </c>
      <c r="AB8" s="10" t="s">
        <v>23</v>
      </c>
      <c r="AC8" s="11">
        <f t="shared" si="0"/>
        <v>5049130</v>
      </c>
      <c r="AH8" s="18"/>
      <c r="AI8" s="18"/>
    </row>
    <row r="9" spans="1:41" x14ac:dyDescent="0.2">
      <c r="A9" s="12"/>
      <c r="B9" s="12"/>
      <c r="C9" s="12" t="s">
        <v>17</v>
      </c>
      <c r="D9" s="12" t="s">
        <v>23</v>
      </c>
      <c r="E9" s="13">
        <v>1319266</v>
      </c>
      <c r="F9" s="12" t="s">
        <v>23</v>
      </c>
      <c r="G9" s="13">
        <v>1602705</v>
      </c>
      <c r="H9" s="12" t="s">
        <v>23</v>
      </c>
      <c r="I9" s="13">
        <v>1153974</v>
      </c>
      <c r="J9" s="12" t="s">
        <v>23</v>
      </c>
      <c r="K9" s="13">
        <v>1494842</v>
      </c>
      <c r="L9" s="12" t="s">
        <v>23</v>
      </c>
      <c r="M9" s="13">
        <v>1332729</v>
      </c>
      <c r="N9" s="12" t="s">
        <v>23</v>
      </c>
      <c r="O9" s="13">
        <v>1056595</v>
      </c>
      <c r="P9" s="12" t="s">
        <v>23</v>
      </c>
      <c r="Q9" s="13">
        <v>1593413</v>
      </c>
      <c r="R9" s="12" t="s">
        <v>23</v>
      </c>
      <c r="S9" s="13">
        <v>1187265</v>
      </c>
      <c r="T9" s="12" t="s">
        <v>23</v>
      </c>
      <c r="U9" s="13">
        <v>1673748</v>
      </c>
      <c r="V9" s="12" t="s">
        <v>23</v>
      </c>
      <c r="W9" s="13">
        <v>1235490</v>
      </c>
      <c r="X9" s="12" t="s">
        <v>23</v>
      </c>
      <c r="Y9" s="13">
        <v>1536407</v>
      </c>
      <c r="Z9" s="12" t="s">
        <v>23</v>
      </c>
      <c r="AA9" s="13">
        <v>1751554</v>
      </c>
      <c r="AB9" s="12" t="s">
        <v>23</v>
      </c>
      <c r="AC9" s="13">
        <f t="shared" si="0"/>
        <v>16937988</v>
      </c>
      <c r="AH9" s="18"/>
      <c r="AI9" s="18"/>
      <c r="AJ9" s="18"/>
      <c r="AK9" s="18"/>
      <c r="AL9" s="18"/>
      <c r="AM9" s="18"/>
      <c r="AN9" s="18"/>
      <c r="AO9" s="18"/>
    </row>
    <row r="10" spans="1:41" x14ac:dyDescent="0.2">
      <c r="F10" s="19"/>
      <c r="I10" s="18"/>
      <c r="J10" s="18"/>
      <c r="K10" s="18"/>
      <c r="L10" s="18"/>
      <c r="M10" s="18"/>
      <c r="AH10" s="18"/>
      <c r="AI10" s="18"/>
      <c r="AK10" s="18"/>
      <c r="AL10" s="18"/>
      <c r="AM10" s="18"/>
      <c r="AO10" s="18"/>
    </row>
    <row r="11" spans="1:41" x14ac:dyDescent="0.2">
      <c r="AH11" s="18"/>
      <c r="AI11" s="18"/>
      <c r="AJ11" s="18"/>
      <c r="AK11" s="18"/>
      <c r="AL11" s="18"/>
      <c r="AM11" s="18"/>
      <c r="AN11" s="18"/>
      <c r="AO11" s="18"/>
    </row>
    <row r="12" spans="1:41" x14ac:dyDescent="0.2">
      <c r="AH12" s="18"/>
      <c r="AI12" s="18"/>
      <c r="AK12" s="18"/>
      <c r="AM12" s="18"/>
      <c r="AO12" s="18"/>
    </row>
    <row r="13" spans="1:4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AI13" s="18"/>
      <c r="AJ13" s="18"/>
      <c r="AK13" s="18"/>
      <c r="AL13" s="18"/>
      <c r="AM13" s="18"/>
      <c r="AN13" s="18"/>
      <c r="AO13" s="18"/>
    </row>
    <row r="14" spans="1:41" x14ac:dyDescent="0.2">
      <c r="AH14" s="18"/>
      <c r="AI14" s="18"/>
      <c r="AK14" s="18"/>
      <c r="AM14" s="18"/>
      <c r="AO14" s="18"/>
    </row>
    <row r="15" spans="1:4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AJ15" s="18"/>
      <c r="AK15" s="18"/>
      <c r="AL15" s="18"/>
      <c r="AM15" s="18"/>
      <c r="AN15" s="18"/>
      <c r="AO15" s="18"/>
    </row>
    <row r="16" spans="1:41" x14ac:dyDescent="0.2">
      <c r="A16" s="21"/>
      <c r="B16" s="21"/>
      <c r="C16" s="21"/>
      <c r="D16" s="21"/>
      <c r="E16" s="2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9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V17" s="19"/>
      <c r="W17" s="19"/>
      <c r="Z17" s="19"/>
      <c r="AA17" s="19"/>
      <c r="AB17" s="19"/>
      <c r="AC17" s="19"/>
    </row>
    <row r="18" spans="1:29" x14ac:dyDescent="0.2">
      <c r="A18" s="21"/>
      <c r="B18" s="21"/>
      <c r="C18" s="21"/>
      <c r="D18" s="21"/>
      <c r="E18" s="21"/>
      <c r="F18" s="2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8"/>
      <c r="R18" s="18"/>
      <c r="S18" s="18"/>
      <c r="T18" s="18"/>
      <c r="U18" s="18"/>
      <c r="V18" s="18"/>
      <c r="W18" s="18"/>
      <c r="X18" s="18"/>
    </row>
    <row r="19" spans="1:29" x14ac:dyDescent="0.2">
      <c r="A19" s="21"/>
      <c r="B19" s="21"/>
      <c r="C19" s="21"/>
      <c r="D19" s="21"/>
      <c r="E19" s="21"/>
      <c r="F19" s="21"/>
      <c r="G19" s="28"/>
      <c r="H19" s="28"/>
      <c r="I19" s="28"/>
      <c r="J19" s="28"/>
      <c r="K19" s="28"/>
      <c r="L19" s="28"/>
      <c r="M19" s="28"/>
      <c r="N19" s="19"/>
      <c r="O19" s="28"/>
      <c r="P19" s="28"/>
      <c r="R19" s="18"/>
      <c r="S19" s="18"/>
      <c r="T19" s="18"/>
      <c r="V19" s="18"/>
      <c r="W19" s="18"/>
      <c r="X19" s="18"/>
      <c r="Z19" s="18"/>
      <c r="AA19" s="18"/>
      <c r="AB19" s="18"/>
      <c r="AC19" s="18"/>
    </row>
    <row r="20" spans="1:29" x14ac:dyDescent="0.2">
      <c r="A20" s="21"/>
      <c r="B20" s="21"/>
      <c r="C20" s="21"/>
      <c r="D20" s="21"/>
      <c r="E20" s="21"/>
      <c r="F20" s="21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8"/>
      <c r="R20" s="18"/>
      <c r="S20" s="18"/>
      <c r="T20" s="18"/>
      <c r="U20" s="18"/>
      <c r="V20" s="18"/>
      <c r="W20" s="18"/>
      <c r="X20" s="18"/>
      <c r="Z20" s="18"/>
      <c r="AA20" s="18"/>
      <c r="AB20" s="18"/>
      <c r="AC20" s="18"/>
    </row>
    <row r="21" spans="1:29" x14ac:dyDescent="0.2">
      <c r="A21" s="21"/>
      <c r="B21" s="21"/>
      <c r="C21" s="21"/>
      <c r="D21" s="21"/>
      <c r="E21" s="21"/>
      <c r="F21" s="21"/>
      <c r="G21" s="28"/>
      <c r="H21" s="28"/>
      <c r="I21" s="28"/>
      <c r="J21" s="28"/>
      <c r="K21" s="28"/>
      <c r="L21" s="28"/>
      <c r="M21" s="28"/>
      <c r="N21" s="18"/>
      <c r="O21" s="28"/>
      <c r="P21" s="28"/>
      <c r="R21" s="18"/>
      <c r="T21" s="18"/>
      <c r="V21" s="18"/>
      <c r="W21" s="18"/>
      <c r="X21" s="18"/>
      <c r="Z21" s="18"/>
      <c r="AA21" s="18"/>
      <c r="AB21" s="18"/>
      <c r="AC21" s="18"/>
    </row>
    <row r="22" spans="1:29" x14ac:dyDescent="0.2">
      <c r="A22" s="21"/>
      <c r="B22" s="21"/>
      <c r="C22" s="21"/>
      <c r="D22" s="21"/>
      <c r="E22" s="21"/>
      <c r="F22" s="21"/>
      <c r="G22" s="28"/>
      <c r="H22" s="28"/>
      <c r="I22" s="28"/>
      <c r="J22" s="28"/>
      <c r="K22" s="28"/>
      <c r="L22" s="28"/>
      <c r="M22" s="28"/>
      <c r="N22" s="18"/>
      <c r="O22" s="28"/>
      <c r="P22" s="28"/>
      <c r="Q22" s="18"/>
      <c r="R22" s="18"/>
      <c r="S22" s="18"/>
      <c r="T22" s="18"/>
      <c r="U22" s="18"/>
      <c r="V22" s="18"/>
      <c r="W22" s="18"/>
      <c r="AA22" s="18"/>
      <c r="AC22" s="18"/>
    </row>
    <row r="23" spans="1:29" x14ac:dyDescent="0.2">
      <c r="A23" s="21"/>
      <c r="B23" s="21"/>
      <c r="C23" s="21"/>
      <c r="D23" s="21"/>
      <c r="E23" s="21"/>
      <c r="F23" s="21"/>
      <c r="G23" s="28"/>
      <c r="H23" s="28"/>
      <c r="I23" s="28"/>
      <c r="J23" s="28"/>
      <c r="K23" s="28"/>
      <c r="L23" s="28"/>
      <c r="M23" s="28"/>
      <c r="N23" s="28"/>
      <c r="O23" s="28"/>
      <c r="P23" s="28"/>
      <c r="R23" s="18"/>
      <c r="T23" s="18"/>
      <c r="V23" s="18"/>
      <c r="W23" s="18"/>
      <c r="Z23" s="18"/>
      <c r="AA23" s="18"/>
      <c r="AB23" s="18"/>
      <c r="AC23" s="18"/>
    </row>
    <row r="24" spans="1:29" x14ac:dyDescent="0.2"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8"/>
      <c r="R24" s="18"/>
      <c r="S24" s="18"/>
      <c r="T24" s="18"/>
      <c r="U24" s="18"/>
      <c r="V24" s="18"/>
      <c r="AA24" s="18"/>
      <c r="AC24" s="18"/>
    </row>
    <row r="25" spans="1:29" x14ac:dyDescent="0.2">
      <c r="Z25" s="18"/>
      <c r="AA25" s="18"/>
      <c r="AB25" s="18"/>
      <c r="AC25" s="18"/>
    </row>
  </sheetData>
  <mergeCells count="16"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7"/>
  <sheetViews>
    <sheetView zoomScaleNormal="100" workbookViewId="0">
      <pane xSplit="3" ySplit="2" topLeftCell="N3" activePane="bottomRight" state="frozenSplit"/>
      <selection pane="topRight" activeCell="AG1" sqref="AG1"/>
      <selection pane="bottomLeft" activeCell="A24" sqref="A24"/>
      <selection pane="bottomRight" activeCell="X45" sqref="X45:AA72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4" width="9.140625" style="1"/>
    <col min="5" max="26" width="9.140625" style="1" customWidth="1"/>
    <col min="27" max="27" width="9.85546875" style="1" customWidth="1"/>
    <col min="28" max="29" width="9.140625" style="1"/>
    <col min="30" max="30" width="26.85546875" style="1" customWidth="1"/>
    <col min="31" max="31" width="14.85546875" style="1" customWidth="1"/>
    <col min="32" max="32" width="16.140625" style="1" customWidth="1"/>
    <col min="33" max="16384" width="9.140625" style="1"/>
  </cols>
  <sheetData>
    <row r="1" spans="1:41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  <c r="AF1" s="28"/>
      <c r="AG1" s="28"/>
      <c r="AH1" s="28"/>
      <c r="AI1" s="28"/>
      <c r="AJ1" s="28"/>
      <c r="AK1" s="28"/>
      <c r="AL1" s="28"/>
    </row>
    <row r="2" spans="1:41" ht="58.5" customHeight="1" x14ac:dyDescent="0.2">
      <c r="A2" s="368"/>
      <c r="B2" s="368"/>
      <c r="C2" s="369"/>
      <c r="D2" s="9" t="s">
        <v>3</v>
      </c>
      <c r="E2" s="9" t="s">
        <v>21</v>
      </c>
      <c r="F2" s="9" t="s">
        <v>3</v>
      </c>
      <c r="G2" s="9" t="s">
        <v>21</v>
      </c>
      <c r="H2" s="9" t="s">
        <v>3</v>
      </c>
      <c r="I2" s="9" t="s">
        <v>21</v>
      </c>
      <c r="J2" s="9" t="s">
        <v>3</v>
      </c>
      <c r="K2" s="9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14" t="s">
        <v>21</v>
      </c>
      <c r="AF2" s="28"/>
      <c r="AG2" s="28"/>
      <c r="AH2" s="28"/>
      <c r="AI2" s="28"/>
      <c r="AJ2" s="28"/>
      <c r="AK2" s="28"/>
      <c r="AL2" s="28"/>
    </row>
    <row r="3" spans="1:41" x14ac:dyDescent="0.2">
      <c r="A3" s="2">
        <v>301</v>
      </c>
      <c r="B3" s="2" t="s">
        <v>4</v>
      </c>
      <c r="C3" s="2" t="s">
        <v>18</v>
      </c>
      <c r="D3" s="52">
        <v>77</v>
      </c>
      <c r="E3" s="53">
        <v>19300</v>
      </c>
      <c r="F3" s="52">
        <v>88</v>
      </c>
      <c r="G3" s="53">
        <v>20271</v>
      </c>
      <c r="H3" s="52">
        <v>107</v>
      </c>
      <c r="I3" s="53">
        <v>25557</v>
      </c>
      <c r="J3" s="52">
        <v>103</v>
      </c>
      <c r="K3" s="53">
        <v>27035</v>
      </c>
      <c r="L3" s="52">
        <v>91</v>
      </c>
      <c r="M3" s="53">
        <v>22085</v>
      </c>
      <c r="N3" s="52">
        <v>40</v>
      </c>
      <c r="O3" s="53">
        <v>12441</v>
      </c>
      <c r="P3" s="52">
        <v>58</v>
      </c>
      <c r="Q3" s="53">
        <v>15189</v>
      </c>
      <c r="R3" s="52">
        <v>66</v>
      </c>
      <c r="S3" s="53">
        <v>21294</v>
      </c>
      <c r="T3" s="52">
        <v>83</v>
      </c>
      <c r="U3" s="53">
        <v>23262</v>
      </c>
      <c r="V3" s="52">
        <v>69</v>
      </c>
      <c r="W3" s="53">
        <v>17196</v>
      </c>
      <c r="X3" s="52">
        <v>57</v>
      </c>
      <c r="Y3" s="53">
        <v>17004</v>
      </c>
      <c r="Z3" s="52">
        <v>112</v>
      </c>
      <c r="AA3" s="53">
        <v>30545</v>
      </c>
      <c r="AB3" s="52">
        <f>SUMIF($D$2:$AA$2, "No. of Dwelling Units Approved", D3:AA3)</f>
        <v>951</v>
      </c>
      <c r="AC3" s="53">
        <f t="shared" ref="AC3:AC34" si="0">SUMIF($D$2:$AA$2, "Value of Approvals ($000)", D3:AA3)</f>
        <v>251179</v>
      </c>
      <c r="AD3" s="18"/>
      <c r="AE3" s="27"/>
      <c r="AF3" s="28"/>
      <c r="AG3" s="28"/>
      <c r="AH3" s="28"/>
      <c r="AI3" s="28"/>
      <c r="AJ3" s="28"/>
      <c r="AK3" s="28"/>
      <c r="AL3" s="28"/>
    </row>
    <row r="4" spans="1:41" x14ac:dyDescent="0.2">
      <c r="A4" s="2"/>
      <c r="B4" s="2"/>
      <c r="C4" s="2" t="s">
        <v>19</v>
      </c>
      <c r="D4" s="52">
        <v>0</v>
      </c>
      <c r="E4" s="53">
        <v>0</v>
      </c>
      <c r="F4" s="52">
        <v>90</v>
      </c>
      <c r="G4" s="53">
        <v>18950</v>
      </c>
      <c r="H4" s="52">
        <v>118</v>
      </c>
      <c r="I4" s="53">
        <v>20350</v>
      </c>
      <c r="J4" s="52">
        <v>40</v>
      </c>
      <c r="K4" s="53">
        <v>8098</v>
      </c>
      <c r="L4" s="52">
        <v>45</v>
      </c>
      <c r="M4" s="53">
        <v>8326</v>
      </c>
      <c r="N4" s="52">
        <v>56</v>
      </c>
      <c r="O4" s="53">
        <v>8517</v>
      </c>
      <c r="P4" s="52">
        <v>0</v>
      </c>
      <c r="Q4" s="53">
        <v>0</v>
      </c>
      <c r="R4" s="52">
        <v>45</v>
      </c>
      <c r="S4" s="53">
        <v>6747</v>
      </c>
      <c r="T4" s="52">
        <v>42</v>
      </c>
      <c r="U4" s="53">
        <v>9890</v>
      </c>
      <c r="V4" s="52">
        <v>30</v>
      </c>
      <c r="W4" s="53">
        <v>6445</v>
      </c>
      <c r="X4" s="52">
        <v>34</v>
      </c>
      <c r="Y4" s="53">
        <v>9685</v>
      </c>
      <c r="Z4" s="52">
        <v>93</v>
      </c>
      <c r="AA4" s="53">
        <v>28173</v>
      </c>
      <c r="AB4" s="52">
        <f>SUMIF($D$2:$AA$2, "No. of Dwelling Units Approved", D4:AA4)</f>
        <v>593</v>
      </c>
      <c r="AC4" s="53">
        <f t="shared" si="0"/>
        <v>125181</v>
      </c>
      <c r="AD4" s="18"/>
      <c r="AE4" s="27"/>
      <c r="AF4" s="28"/>
      <c r="AG4" s="28"/>
      <c r="AH4" s="28"/>
      <c r="AI4" s="28"/>
      <c r="AJ4" s="28"/>
      <c r="AK4" s="28"/>
      <c r="AL4" s="28"/>
    </row>
    <row r="5" spans="1:41" x14ac:dyDescent="0.2">
      <c r="A5" s="2"/>
      <c r="B5" s="2"/>
      <c r="C5" s="2" t="s">
        <v>20</v>
      </c>
      <c r="D5" s="52">
        <v>77</v>
      </c>
      <c r="E5" s="53">
        <v>19300</v>
      </c>
      <c r="F5" s="52">
        <v>178</v>
      </c>
      <c r="G5" s="53">
        <v>39222</v>
      </c>
      <c r="H5" s="52">
        <v>225</v>
      </c>
      <c r="I5" s="53">
        <v>45908</v>
      </c>
      <c r="J5" s="52">
        <v>143</v>
      </c>
      <c r="K5" s="53">
        <v>35133</v>
      </c>
      <c r="L5" s="52">
        <v>136</v>
      </c>
      <c r="M5" s="53">
        <v>30411</v>
      </c>
      <c r="N5" s="52">
        <v>96</v>
      </c>
      <c r="O5" s="53">
        <v>20958</v>
      </c>
      <c r="P5" s="52">
        <v>58</v>
      </c>
      <c r="Q5" s="53">
        <v>15189</v>
      </c>
      <c r="R5" s="52">
        <v>111</v>
      </c>
      <c r="S5" s="53">
        <v>28041</v>
      </c>
      <c r="T5" s="52">
        <v>125</v>
      </c>
      <c r="U5" s="53">
        <v>33152</v>
      </c>
      <c r="V5" s="52">
        <v>99</v>
      </c>
      <c r="W5" s="53">
        <v>23641</v>
      </c>
      <c r="X5" s="52">
        <v>91</v>
      </c>
      <c r="Y5" s="53">
        <v>26689</v>
      </c>
      <c r="Z5" s="52">
        <v>205</v>
      </c>
      <c r="AA5" s="53">
        <v>58718</v>
      </c>
      <c r="AB5" s="52">
        <f>SUMIF($D$2:$AA$2, "No. of Dwelling Units Approved", D5:AA5)</f>
        <v>1544</v>
      </c>
      <c r="AC5" s="53">
        <f t="shared" si="0"/>
        <v>376362</v>
      </c>
      <c r="AD5" s="18"/>
      <c r="AE5" s="27"/>
      <c r="AF5" s="28"/>
      <c r="AG5" s="28"/>
      <c r="AH5" s="28"/>
      <c r="AI5" s="28"/>
      <c r="AJ5" s="28"/>
      <c r="AK5" s="28"/>
      <c r="AL5" s="28"/>
    </row>
    <row r="6" spans="1:41" x14ac:dyDescent="0.2">
      <c r="A6" s="2"/>
      <c r="B6" s="2"/>
      <c r="C6" s="2" t="s">
        <v>14</v>
      </c>
      <c r="D6" s="52" t="s">
        <v>23</v>
      </c>
      <c r="E6" s="53">
        <v>4339</v>
      </c>
      <c r="F6" s="52" t="s">
        <v>23</v>
      </c>
      <c r="G6" s="53">
        <v>4532</v>
      </c>
      <c r="H6" s="52" t="s">
        <v>23</v>
      </c>
      <c r="I6" s="53">
        <v>3934</v>
      </c>
      <c r="J6" s="52" t="s">
        <v>23</v>
      </c>
      <c r="K6" s="53">
        <v>5137</v>
      </c>
      <c r="L6" s="52" t="s">
        <v>23</v>
      </c>
      <c r="M6" s="53">
        <v>2767</v>
      </c>
      <c r="N6" s="52" t="s">
        <v>23</v>
      </c>
      <c r="O6" s="53">
        <v>2403</v>
      </c>
      <c r="P6" s="53" t="s">
        <v>23</v>
      </c>
      <c r="Q6" s="53">
        <v>2464</v>
      </c>
      <c r="R6" s="53" t="s">
        <v>23</v>
      </c>
      <c r="S6" s="53">
        <v>4092</v>
      </c>
      <c r="T6" s="53" t="s">
        <v>23</v>
      </c>
      <c r="U6" s="53">
        <v>5715</v>
      </c>
      <c r="V6" s="52" t="s">
        <v>23</v>
      </c>
      <c r="W6" s="53">
        <v>2907</v>
      </c>
      <c r="X6" s="52" t="s">
        <v>23</v>
      </c>
      <c r="Y6" s="53">
        <v>5148</v>
      </c>
      <c r="Z6" s="52" t="s">
        <v>23</v>
      </c>
      <c r="AA6" s="53">
        <v>4395</v>
      </c>
      <c r="AB6" s="52" t="s">
        <v>23</v>
      </c>
      <c r="AC6" s="53">
        <f t="shared" si="0"/>
        <v>47833</v>
      </c>
      <c r="AD6" s="18"/>
      <c r="AF6" s="28"/>
      <c r="AG6" s="19"/>
      <c r="AH6" s="19"/>
      <c r="AI6" s="30"/>
      <c r="AJ6" s="30"/>
      <c r="AK6" s="30"/>
      <c r="AL6" s="30"/>
    </row>
    <row r="7" spans="1:41" x14ac:dyDescent="0.2">
      <c r="A7" s="2"/>
      <c r="B7" s="2"/>
      <c r="C7" s="2" t="s">
        <v>15</v>
      </c>
      <c r="D7" s="52" t="s">
        <v>23</v>
      </c>
      <c r="E7" s="53">
        <v>23640</v>
      </c>
      <c r="F7" s="52" t="s">
        <v>23</v>
      </c>
      <c r="G7" s="53">
        <v>43754</v>
      </c>
      <c r="H7" s="52" t="s">
        <v>23</v>
      </c>
      <c r="I7" s="53">
        <v>49842</v>
      </c>
      <c r="J7" s="52" t="s">
        <v>23</v>
      </c>
      <c r="K7" s="53">
        <v>40270</v>
      </c>
      <c r="L7" s="52" t="s">
        <v>23</v>
      </c>
      <c r="M7" s="53">
        <v>33178</v>
      </c>
      <c r="N7" s="52" t="s">
        <v>23</v>
      </c>
      <c r="O7" s="53">
        <v>23361</v>
      </c>
      <c r="P7" s="53" t="s">
        <v>23</v>
      </c>
      <c r="Q7" s="53">
        <v>17653</v>
      </c>
      <c r="R7" s="53" t="s">
        <v>23</v>
      </c>
      <c r="S7" s="53">
        <v>32132</v>
      </c>
      <c r="T7" s="53" t="s">
        <v>23</v>
      </c>
      <c r="U7" s="53">
        <v>38867</v>
      </c>
      <c r="V7" s="52" t="s">
        <v>23</v>
      </c>
      <c r="W7" s="53">
        <v>26548</v>
      </c>
      <c r="X7" s="52" t="s">
        <v>23</v>
      </c>
      <c r="Y7" s="53">
        <v>31837</v>
      </c>
      <c r="Z7" s="52" t="s">
        <v>23</v>
      </c>
      <c r="AA7" s="53">
        <v>63114</v>
      </c>
      <c r="AB7" s="52" t="s">
        <v>23</v>
      </c>
      <c r="AC7" s="53">
        <f t="shared" si="0"/>
        <v>424196</v>
      </c>
      <c r="AD7" s="18"/>
      <c r="AF7" s="28"/>
      <c r="AG7" s="19"/>
      <c r="AH7" s="28"/>
      <c r="AI7" s="28"/>
      <c r="AJ7" s="28"/>
      <c r="AK7" s="28"/>
      <c r="AL7" s="28"/>
      <c r="AM7" s="19"/>
      <c r="AN7" s="19"/>
      <c r="AO7" s="19"/>
    </row>
    <row r="8" spans="1:41" x14ac:dyDescent="0.2">
      <c r="A8" s="2"/>
      <c r="B8" s="2"/>
      <c r="C8" s="2" t="s">
        <v>16</v>
      </c>
      <c r="D8" s="52" t="s">
        <v>23</v>
      </c>
      <c r="E8" s="53">
        <v>33310</v>
      </c>
      <c r="F8" s="52" t="s">
        <v>23</v>
      </c>
      <c r="G8" s="53">
        <v>7548</v>
      </c>
      <c r="H8" s="52" t="s">
        <v>23</v>
      </c>
      <c r="I8" s="53">
        <v>339</v>
      </c>
      <c r="J8" s="52" t="s">
        <v>23</v>
      </c>
      <c r="K8" s="53">
        <v>4843</v>
      </c>
      <c r="L8" s="52" t="s">
        <v>23</v>
      </c>
      <c r="M8" s="53">
        <v>52750</v>
      </c>
      <c r="N8" s="52" t="s">
        <v>23</v>
      </c>
      <c r="O8" s="53">
        <v>10860</v>
      </c>
      <c r="P8" s="53" t="s">
        <v>23</v>
      </c>
      <c r="Q8" s="53">
        <v>4513</v>
      </c>
      <c r="R8" s="53" t="s">
        <v>23</v>
      </c>
      <c r="S8" s="53">
        <v>2023</v>
      </c>
      <c r="T8" s="53" t="s">
        <v>23</v>
      </c>
      <c r="U8" s="53">
        <v>45483</v>
      </c>
      <c r="V8" s="52" t="s">
        <v>23</v>
      </c>
      <c r="W8" s="53">
        <v>4212</v>
      </c>
      <c r="X8" s="52" t="s">
        <v>23</v>
      </c>
      <c r="Y8" s="53">
        <v>4044</v>
      </c>
      <c r="Z8" s="52" t="s">
        <v>23</v>
      </c>
      <c r="AA8" s="53">
        <v>3771</v>
      </c>
      <c r="AB8" s="52" t="s">
        <v>23</v>
      </c>
      <c r="AC8" s="53">
        <f t="shared" si="0"/>
        <v>173696</v>
      </c>
      <c r="AD8" s="18"/>
      <c r="AF8" s="28"/>
      <c r="AG8" s="28"/>
      <c r="AH8" s="18"/>
      <c r="AI8" s="18"/>
      <c r="AJ8" s="18"/>
      <c r="AK8" s="28"/>
      <c r="AL8" s="28"/>
    </row>
    <row r="9" spans="1:41" x14ac:dyDescent="0.2">
      <c r="A9" s="2"/>
      <c r="B9" s="2"/>
      <c r="C9" s="2" t="s">
        <v>17</v>
      </c>
      <c r="D9" s="52" t="s">
        <v>23</v>
      </c>
      <c r="E9" s="53">
        <v>56950</v>
      </c>
      <c r="F9" s="52" t="s">
        <v>23</v>
      </c>
      <c r="G9" s="53">
        <v>51301</v>
      </c>
      <c r="H9" s="52" t="s">
        <v>23</v>
      </c>
      <c r="I9" s="53">
        <v>50181</v>
      </c>
      <c r="J9" s="52" t="s">
        <v>23</v>
      </c>
      <c r="K9" s="53">
        <v>45113</v>
      </c>
      <c r="L9" s="52" t="s">
        <v>23</v>
      </c>
      <c r="M9" s="53">
        <v>85928</v>
      </c>
      <c r="N9" s="52" t="s">
        <v>23</v>
      </c>
      <c r="O9" s="53">
        <v>34222</v>
      </c>
      <c r="P9" s="53" t="s">
        <v>23</v>
      </c>
      <c r="Q9" s="53">
        <v>22166</v>
      </c>
      <c r="R9" s="53" t="s">
        <v>23</v>
      </c>
      <c r="S9" s="53">
        <v>34155</v>
      </c>
      <c r="T9" s="53" t="s">
        <v>23</v>
      </c>
      <c r="U9" s="53">
        <v>84351</v>
      </c>
      <c r="V9" s="52" t="s">
        <v>23</v>
      </c>
      <c r="W9" s="53">
        <v>30760</v>
      </c>
      <c r="X9" s="52" t="s">
        <v>23</v>
      </c>
      <c r="Y9" s="53">
        <v>35882</v>
      </c>
      <c r="Z9" s="52" t="s">
        <v>23</v>
      </c>
      <c r="AA9" s="53">
        <v>66885</v>
      </c>
      <c r="AB9" s="52" t="s">
        <v>23</v>
      </c>
      <c r="AC9" s="53">
        <f t="shared" si="0"/>
        <v>597894</v>
      </c>
      <c r="AD9" s="18"/>
      <c r="AF9" s="28"/>
      <c r="AG9" s="18"/>
      <c r="AH9" s="18"/>
      <c r="AI9" s="28"/>
      <c r="AJ9" s="18"/>
      <c r="AK9" s="28"/>
      <c r="AL9" s="28"/>
      <c r="AM9" s="18"/>
      <c r="AO9" s="18"/>
    </row>
    <row r="10" spans="1:41" x14ac:dyDescent="0.2">
      <c r="A10" s="3">
        <v>302</v>
      </c>
      <c r="B10" s="3" t="s">
        <v>5</v>
      </c>
      <c r="C10" s="3" t="s">
        <v>18</v>
      </c>
      <c r="D10" s="56">
        <v>65</v>
      </c>
      <c r="E10" s="57">
        <v>18309</v>
      </c>
      <c r="F10" s="56">
        <v>51</v>
      </c>
      <c r="G10" s="57">
        <v>14279</v>
      </c>
      <c r="H10" s="56">
        <v>83</v>
      </c>
      <c r="I10" s="57">
        <v>24166</v>
      </c>
      <c r="J10" s="56">
        <v>61</v>
      </c>
      <c r="K10" s="57">
        <v>19663</v>
      </c>
      <c r="L10" s="56">
        <v>52</v>
      </c>
      <c r="M10" s="57">
        <v>14693</v>
      </c>
      <c r="N10" s="56">
        <v>47</v>
      </c>
      <c r="O10" s="57">
        <v>12342</v>
      </c>
      <c r="P10" s="56">
        <v>54</v>
      </c>
      <c r="Q10" s="57">
        <v>14830</v>
      </c>
      <c r="R10" s="56">
        <v>56</v>
      </c>
      <c r="S10" s="57">
        <v>15918</v>
      </c>
      <c r="T10" s="56">
        <v>52</v>
      </c>
      <c r="U10" s="57">
        <v>17097</v>
      </c>
      <c r="V10" s="56">
        <v>47</v>
      </c>
      <c r="W10" s="57">
        <v>13985</v>
      </c>
      <c r="X10" s="56">
        <v>42</v>
      </c>
      <c r="Y10" s="57">
        <v>12539</v>
      </c>
      <c r="Z10" s="56">
        <v>60</v>
      </c>
      <c r="AA10" s="258">
        <v>17186</v>
      </c>
      <c r="AB10" s="268">
        <f>SUMIF($D$2:$AA$2, "No. of Dwelling Units Approved", D10:AA10)</f>
        <v>670</v>
      </c>
      <c r="AC10" s="258">
        <f t="shared" si="0"/>
        <v>195007</v>
      </c>
      <c r="AD10" s="18"/>
      <c r="AF10" s="28"/>
      <c r="AG10" s="18"/>
      <c r="AH10" s="18"/>
      <c r="AI10" s="18"/>
      <c r="AJ10" s="18"/>
      <c r="AK10" s="28"/>
      <c r="AL10" s="28"/>
      <c r="AM10" s="18"/>
      <c r="AO10" s="18"/>
    </row>
    <row r="11" spans="1:41" x14ac:dyDescent="0.2">
      <c r="A11" s="3"/>
      <c r="B11" s="3"/>
      <c r="C11" s="3" t="s">
        <v>19</v>
      </c>
      <c r="D11" s="56">
        <v>180</v>
      </c>
      <c r="E11" s="57">
        <v>33560</v>
      </c>
      <c r="F11" s="56">
        <v>64</v>
      </c>
      <c r="G11" s="57">
        <v>11618</v>
      </c>
      <c r="H11" s="56">
        <v>145</v>
      </c>
      <c r="I11" s="57">
        <v>29521</v>
      </c>
      <c r="J11" s="56">
        <v>114</v>
      </c>
      <c r="K11" s="57">
        <v>19861</v>
      </c>
      <c r="L11" s="56">
        <v>222</v>
      </c>
      <c r="M11" s="57">
        <v>61853</v>
      </c>
      <c r="N11" s="56">
        <v>155</v>
      </c>
      <c r="O11" s="57">
        <v>31930</v>
      </c>
      <c r="P11" s="56">
        <v>121</v>
      </c>
      <c r="Q11" s="57">
        <v>24554</v>
      </c>
      <c r="R11" s="56">
        <v>160</v>
      </c>
      <c r="S11" s="57">
        <v>31863</v>
      </c>
      <c r="T11" s="56">
        <v>50</v>
      </c>
      <c r="U11" s="57">
        <v>10666</v>
      </c>
      <c r="V11" s="56">
        <v>22</v>
      </c>
      <c r="W11" s="57">
        <v>4367</v>
      </c>
      <c r="X11" s="56">
        <v>187</v>
      </c>
      <c r="Y11" s="57">
        <v>38835</v>
      </c>
      <c r="Z11" s="56">
        <v>107</v>
      </c>
      <c r="AA11" s="258">
        <v>21698</v>
      </c>
      <c r="AB11" s="268">
        <f>SUMIF($D$2:$AA$2, "No. of Dwelling Units Approved", D11:AA11)</f>
        <v>1527</v>
      </c>
      <c r="AC11" s="258">
        <f t="shared" si="0"/>
        <v>320326</v>
      </c>
      <c r="AD11" s="18"/>
      <c r="AF11" s="28"/>
      <c r="AG11" s="28"/>
      <c r="AH11" s="18"/>
      <c r="AI11" s="18"/>
      <c r="AJ11" s="28"/>
      <c r="AK11" s="28"/>
      <c r="AL11" s="28"/>
      <c r="AM11" s="18"/>
      <c r="AO11" s="18"/>
    </row>
    <row r="12" spans="1:41" x14ac:dyDescent="0.2">
      <c r="A12" s="3"/>
      <c r="B12" s="3"/>
      <c r="C12" s="3" t="s">
        <v>20</v>
      </c>
      <c r="D12" s="56">
        <v>245</v>
      </c>
      <c r="E12" s="57">
        <v>51869</v>
      </c>
      <c r="F12" s="56">
        <v>115</v>
      </c>
      <c r="G12" s="57">
        <v>25897</v>
      </c>
      <c r="H12" s="56">
        <v>228</v>
      </c>
      <c r="I12" s="57">
        <v>53687</v>
      </c>
      <c r="J12" s="56">
        <v>175</v>
      </c>
      <c r="K12" s="57">
        <v>39524</v>
      </c>
      <c r="L12" s="56">
        <v>274</v>
      </c>
      <c r="M12" s="57">
        <v>76546</v>
      </c>
      <c r="N12" s="56">
        <v>202</v>
      </c>
      <c r="O12" s="57">
        <v>44272</v>
      </c>
      <c r="P12" s="56">
        <v>175</v>
      </c>
      <c r="Q12" s="57">
        <v>39383</v>
      </c>
      <c r="R12" s="56">
        <v>216</v>
      </c>
      <c r="S12" s="57">
        <v>47781</v>
      </c>
      <c r="T12" s="56">
        <v>102</v>
      </c>
      <c r="U12" s="57">
        <v>27764</v>
      </c>
      <c r="V12" s="56">
        <v>69</v>
      </c>
      <c r="W12" s="57">
        <v>18352</v>
      </c>
      <c r="X12" s="56">
        <v>229</v>
      </c>
      <c r="Y12" s="57">
        <v>51374</v>
      </c>
      <c r="Z12" s="56">
        <v>167</v>
      </c>
      <c r="AA12" s="258">
        <v>38883</v>
      </c>
      <c r="AB12" s="268">
        <f>SUMIF($D$2:$AA$2, "No. of Dwelling Units Approved", D12:AA12)</f>
        <v>2197</v>
      </c>
      <c r="AC12" s="258">
        <f t="shared" si="0"/>
        <v>515332</v>
      </c>
      <c r="AD12" s="18"/>
      <c r="AF12" s="28"/>
      <c r="AG12" s="28"/>
      <c r="AH12" s="28"/>
      <c r="AI12" s="18"/>
      <c r="AJ12" s="28"/>
      <c r="AK12" s="28"/>
      <c r="AL12" s="28"/>
      <c r="AM12" s="18"/>
      <c r="AO12" s="18"/>
    </row>
    <row r="13" spans="1:41" x14ac:dyDescent="0.2">
      <c r="A13" s="3"/>
      <c r="B13" s="3"/>
      <c r="C13" s="3" t="s">
        <v>14</v>
      </c>
      <c r="D13" s="56" t="s">
        <v>23</v>
      </c>
      <c r="E13" s="57">
        <v>5373</v>
      </c>
      <c r="F13" s="56" t="s">
        <v>23</v>
      </c>
      <c r="G13" s="57">
        <v>6239</v>
      </c>
      <c r="H13" s="56" t="s">
        <v>23</v>
      </c>
      <c r="I13" s="57">
        <v>7580</v>
      </c>
      <c r="J13" s="56" t="s">
        <v>23</v>
      </c>
      <c r="K13" s="57">
        <v>7203</v>
      </c>
      <c r="L13" s="56" t="s">
        <v>23</v>
      </c>
      <c r="M13" s="57">
        <v>6141</v>
      </c>
      <c r="N13" s="56" t="s">
        <v>23</v>
      </c>
      <c r="O13" s="57">
        <v>3256</v>
      </c>
      <c r="P13" s="56" t="s">
        <v>23</v>
      </c>
      <c r="Q13" s="57">
        <v>3448</v>
      </c>
      <c r="R13" s="56" t="s">
        <v>23</v>
      </c>
      <c r="S13" s="57">
        <v>5595</v>
      </c>
      <c r="T13" s="56" t="s">
        <v>23</v>
      </c>
      <c r="U13" s="57">
        <v>6016</v>
      </c>
      <c r="V13" s="56" t="s">
        <v>23</v>
      </c>
      <c r="W13" s="57">
        <v>4733</v>
      </c>
      <c r="X13" s="56" t="s">
        <v>23</v>
      </c>
      <c r="Y13" s="57">
        <v>6286</v>
      </c>
      <c r="Z13" s="56" t="s">
        <v>23</v>
      </c>
      <c r="AA13" s="57">
        <v>7700</v>
      </c>
      <c r="AB13" s="56" t="s">
        <v>23</v>
      </c>
      <c r="AC13" s="258">
        <f t="shared" si="0"/>
        <v>69570</v>
      </c>
      <c r="AD13" s="18"/>
      <c r="AF13" s="28"/>
      <c r="AG13" s="28"/>
      <c r="AH13" s="28"/>
      <c r="AI13" s="18"/>
      <c r="AJ13" s="28"/>
      <c r="AK13" s="28"/>
      <c r="AL13" s="28"/>
      <c r="AM13" s="18"/>
      <c r="AO13" s="18"/>
    </row>
    <row r="14" spans="1:41" x14ac:dyDescent="0.2">
      <c r="A14" s="3"/>
      <c r="B14" s="3"/>
      <c r="C14" s="3" t="s">
        <v>15</v>
      </c>
      <c r="D14" s="56" t="s">
        <v>23</v>
      </c>
      <c r="E14" s="57">
        <v>57242</v>
      </c>
      <c r="F14" s="56" t="s">
        <v>23</v>
      </c>
      <c r="G14" s="57">
        <v>32136</v>
      </c>
      <c r="H14" s="56" t="s">
        <v>23</v>
      </c>
      <c r="I14" s="57">
        <v>61267</v>
      </c>
      <c r="J14" s="56" t="s">
        <v>23</v>
      </c>
      <c r="K14" s="57">
        <v>46727</v>
      </c>
      <c r="L14" s="56" t="s">
        <v>23</v>
      </c>
      <c r="M14" s="57">
        <v>82687</v>
      </c>
      <c r="N14" s="56" t="s">
        <v>23</v>
      </c>
      <c r="O14" s="57">
        <v>47528</v>
      </c>
      <c r="P14" s="56" t="s">
        <v>23</v>
      </c>
      <c r="Q14" s="57">
        <v>42831</v>
      </c>
      <c r="R14" s="56" t="s">
        <v>23</v>
      </c>
      <c r="S14" s="57">
        <v>53376</v>
      </c>
      <c r="T14" s="56" t="s">
        <v>23</v>
      </c>
      <c r="U14" s="57">
        <v>33780</v>
      </c>
      <c r="V14" s="56" t="s">
        <v>23</v>
      </c>
      <c r="W14" s="57">
        <v>23085</v>
      </c>
      <c r="X14" s="56" t="s">
        <v>23</v>
      </c>
      <c r="Y14" s="57">
        <v>57660</v>
      </c>
      <c r="Z14" s="56" t="s">
        <v>23</v>
      </c>
      <c r="AA14" s="57">
        <v>46583</v>
      </c>
      <c r="AB14" s="56" t="s">
        <v>23</v>
      </c>
      <c r="AC14" s="258">
        <f t="shared" si="0"/>
        <v>584902</v>
      </c>
      <c r="AD14" s="18"/>
      <c r="AF14" s="28"/>
      <c r="AG14" s="28"/>
      <c r="AH14" s="28"/>
      <c r="AI14" s="18"/>
      <c r="AJ14" s="28"/>
      <c r="AK14" s="28"/>
      <c r="AL14" s="28"/>
      <c r="AM14" s="18"/>
      <c r="AO14" s="18"/>
    </row>
    <row r="15" spans="1:41" x14ac:dyDescent="0.2">
      <c r="A15" s="3"/>
      <c r="B15" s="3"/>
      <c r="C15" s="3" t="s">
        <v>16</v>
      </c>
      <c r="D15" s="56" t="s">
        <v>23</v>
      </c>
      <c r="E15" s="57">
        <v>19381</v>
      </c>
      <c r="F15" s="56" t="s">
        <v>23</v>
      </c>
      <c r="G15" s="57">
        <v>30900</v>
      </c>
      <c r="H15" s="56" t="s">
        <v>23</v>
      </c>
      <c r="I15" s="57">
        <v>6269</v>
      </c>
      <c r="J15" s="56" t="s">
        <v>23</v>
      </c>
      <c r="K15" s="57">
        <v>54173</v>
      </c>
      <c r="L15" s="56" t="s">
        <v>23</v>
      </c>
      <c r="M15" s="57">
        <v>20329</v>
      </c>
      <c r="N15" s="56" t="s">
        <v>23</v>
      </c>
      <c r="O15" s="57">
        <v>10875</v>
      </c>
      <c r="P15" s="56" t="s">
        <v>23</v>
      </c>
      <c r="Q15" s="57">
        <v>38541</v>
      </c>
      <c r="R15" s="56" t="s">
        <v>23</v>
      </c>
      <c r="S15" s="57">
        <v>48221</v>
      </c>
      <c r="T15" s="56" t="s">
        <v>23</v>
      </c>
      <c r="U15" s="57">
        <v>14650</v>
      </c>
      <c r="V15" s="56" t="s">
        <v>23</v>
      </c>
      <c r="W15" s="57">
        <v>18493</v>
      </c>
      <c r="X15" s="56" t="s">
        <v>23</v>
      </c>
      <c r="Y15" s="57">
        <v>33951</v>
      </c>
      <c r="Z15" s="56" t="s">
        <v>23</v>
      </c>
      <c r="AA15" s="57">
        <v>33518</v>
      </c>
      <c r="AB15" s="56" t="s">
        <v>23</v>
      </c>
      <c r="AC15" s="258">
        <f t="shared" si="0"/>
        <v>329301</v>
      </c>
      <c r="AD15" s="18"/>
      <c r="AF15" s="28"/>
      <c r="AG15" s="28"/>
      <c r="AH15" s="18"/>
      <c r="AI15" s="18"/>
      <c r="AJ15" s="18"/>
      <c r="AK15" s="28"/>
      <c r="AL15" s="28"/>
      <c r="AM15" s="18"/>
      <c r="AO15" s="18"/>
    </row>
    <row r="16" spans="1:41" x14ac:dyDescent="0.2">
      <c r="A16" s="3"/>
      <c r="B16" s="3"/>
      <c r="C16" s="3" t="s">
        <v>17</v>
      </c>
      <c r="D16" s="56" t="s">
        <v>23</v>
      </c>
      <c r="E16" s="57">
        <v>76623</v>
      </c>
      <c r="F16" s="56" t="s">
        <v>23</v>
      </c>
      <c r="G16" s="57">
        <v>63035</v>
      </c>
      <c r="H16" s="56" t="s">
        <v>23</v>
      </c>
      <c r="I16" s="57">
        <v>67536</v>
      </c>
      <c r="J16" s="56" t="s">
        <v>23</v>
      </c>
      <c r="K16" s="57">
        <v>100900</v>
      </c>
      <c r="L16" s="56" t="s">
        <v>23</v>
      </c>
      <c r="M16" s="57">
        <v>103016</v>
      </c>
      <c r="N16" s="56" t="s">
        <v>23</v>
      </c>
      <c r="O16" s="57">
        <v>58403</v>
      </c>
      <c r="P16" s="56" t="s">
        <v>23</v>
      </c>
      <c r="Q16" s="57">
        <v>81372</v>
      </c>
      <c r="R16" s="56" t="s">
        <v>23</v>
      </c>
      <c r="S16" s="57">
        <v>101596</v>
      </c>
      <c r="T16" s="56" t="s">
        <v>23</v>
      </c>
      <c r="U16" s="57">
        <v>48429</v>
      </c>
      <c r="V16" s="56" t="s">
        <v>23</v>
      </c>
      <c r="W16" s="57">
        <v>41578</v>
      </c>
      <c r="X16" s="56" t="s">
        <v>23</v>
      </c>
      <c r="Y16" s="57">
        <v>91612</v>
      </c>
      <c r="Z16" s="56" t="s">
        <v>23</v>
      </c>
      <c r="AA16" s="57">
        <v>80101</v>
      </c>
      <c r="AB16" s="56" t="s">
        <v>23</v>
      </c>
      <c r="AC16" s="258">
        <f t="shared" si="0"/>
        <v>914201</v>
      </c>
      <c r="AD16" s="18"/>
      <c r="AF16" s="28"/>
      <c r="AG16" s="28"/>
      <c r="AH16" s="28"/>
      <c r="AI16" s="18"/>
      <c r="AJ16" s="28"/>
      <c r="AK16" s="28"/>
      <c r="AL16" s="28"/>
      <c r="AM16" s="18"/>
      <c r="AO16" s="18"/>
    </row>
    <row r="17" spans="1:84" x14ac:dyDescent="0.2">
      <c r="A17" s="2">
        <v>303</v>
      </c>
      <c r="B17" s="2" t="s">
        <v>6</v>
      </c>
      <c r="C17" s="2" t="s">
        <v>18</v>
      </c>
      <c r="D17" s="52">
        <v>48</v>
      </c>
      <c r="E17" s="53">
        <v>15480</v>
      </c>
      <c r="F17" s="52">
        <v>88</v>
      </c>
      <c r="G17" s="53">
        <v>31062</v>
      </c>
      <c r="H17" s="52">
        <v>102</v>
      </c>
      <c r="I17" s="53">
        <v>35729</v>
      </c>
      <c r="J17" s="52">
        <v>94</v>
      </c>
      <c r="K17" s="53">
        <v>35175</v>
      </c>
      <c r="L17" s="52">
        <v>71</v>
      </c>
      <c r="M17" s="53">
        <v>31687</v>
      </c>
      <c r="N17" s="52">
        <v>68</v>
      </c>
      <c r="O17" s="53">
        <v>28367</v>
      </c>
      <c r="P17" s="52">
        <v>87</v>
      </c>
      <c r="Q17" s="53">
        <v>35019</v>
      </c>
      <c r="R17" s="52">
        <v>71</v>
      </c>
      <c r="S17" s="53">
        <v>26177</v>
      </c>
      <c r="T17" s="52">
        <v>88</v>
      </c>
      <c r="U17" s="53">
        <v>34100</v>
      </c>
      <c r="V17" s="52">
        <v>83</v>
      </c>
      <c r="W17" s="53">
        <v>36693</v>
      </c>
      <c r="X17" s="52">
        <v>80</v>
      </c>
      <c r="Y17" s="53">
        <v>32775</v>
      </c>
      <c r="Z17" s="52">
        <v>75</v>
      </c>
      <c r="AA17" s="53">
        <v>28366</v>
      </c>
      <c r="AB17" s="52">
        <f>SUMIF($D$2:$AA$2, "No. of Dwelling Units Approved", D17:AA17)</f>
        <v>955</v>
      </c>
      <c r="AC17" s="53">
        <f t="shared" si="0"/>
        <v>370630</v>
      </c>
      <c r="AD17" s="18"/>
      <c r="AF17" s="28"/>
      <c r="AG17" s="28"/>
      <c r="AH17" s="28"/>
      <c r="AI17" s="18"/>
      <c r="AJ17" s="28"/>
      <c r="AK17" s="28"/>
      <c r="AL17" s="28"/>
      <c r="AM17" s="18"/>
      <c r="AT17" s="18"/>
      <c r="AV17" s="18"/>
    </row>
    <row r="18" spans="1:84" x14ac:dyDescent="0.2">
      <c r="A18" s="2"/>
      <c r="B18" s="2"/>
      <c r="C18" s="2" t="s">
        <v>19</v>
      </c>
      <c r="D18" s="52">
        <v>202</v>
      </c>
      <c r="E18" s="53">
        <v>38427</v>
      </c>
      <c r="F18" s="52">
        <v>321</v>
      </c>
      <c r="G18" s="53">
        <v>85085</v>
      </c>
      <c r="H18" s="52">
        <v>102</v>
      </c>
      <c r="I18" s="53">
        <v>21367</v>
      </c>
      <c r="J18" s="52">
        <v>177</v>
      </c>
      <c r="K18" s="53">
        <v>29689</v>
      </c>
      <c r="L18" s="52">
        <v>409</v>
      </c>
      <c r="M18" s="53">
        <v>90782</v>
      </c>
      <c r="N18" s="52">
        <v>277</v>
      </c>
      <c r="O18" s="53">
        <v>61288</v>
      </c>
      <c r="P18" s="52">
        <v>155</v>
      </c>
      <c r="Q18" s="53">
        <v>30058</v>
      </c>
      <c r="R18" s="52">
        <v>318</v>
      </c>
      <c r="S18" s="53">
        <v>59975</v>
      </c>
      <c r="T18" s="52">
        <v>262</v>
      </c>
      <c r="U18" s="53">
        <v>56028</v>
      </c>
      <c r="V18" s="52">
        <v>160</v>
      </c>
      <c r="W18" s="53">
        <v>32300</v>
      </c>
      <c r="X18" s="52">
        <v>279</v>
      </c>
      <c r="Y18" s="53">
        <v>69846</v>
      </c>
      <c r="Z18" s="52">
        <v>180</v>
      </c>
      <c r="AA18" s="53">
        <v>42233</v>
      </c>
      <c r="AB18" s="52">
        <f>SUMIF($D$2:$AA$2, "No. of Dwelling Units Approved", D18:AA18)</f>
        <v>2842</v>
      </c>
      <c r="AC18" s="53">
        <f t="shared" si="0"/>
        <v>617078</v>
      </c>
      <c r="AD18" s="18"/>
      <c r="AF18" s="28"/>
      <c r="AG18" s="28"/>
      <c r="AH18" s="18"/>
      <c r="AI18" s="18"/>
      <c r="AJ18" s="18"/>
      <c r="AK18" s="28"/>
      <c r="AL18" s="28"/>
      <c r="AM18" s="18"/>
      <c r="AO18" s="18"/>
      <c r="AT18" s="18"/>
      <c r="AV18" s="18"/>
      <c r="AX18" s="18"/>
      <c r="AZ18" s="18"/>
      <c r="BB18" s="18"/>
      <c r="BD18" s="18"/>
      <c r="BF18" s="18"/>
      <c r="BH18" s="18"/>
      <c r="BJ18" s="18"/>
      <c r="BL18" s="18"/>
      <c r="BN18" s="18"/>
      <c r="BP18" s="18"/>
      <c r="BR18" s="18"/>
      <c r="BT18" s="18"/>
      <c r="BV18" s="18"/>
      <c r="BX18" s="18"/>
      <c r="BZ18" s="18"/>
      <c r="CB18" s="18"/>
      <c r="CD18" s="18"/>
      <c r="CF18" s="18"/>
    </row>
    <row r="19" spans="1:84" x14ac:dyDescent="0.2">
      <c r="A19" s="2"/>
      <c r="B19" s="2"/>
      <c r="C19" s="2" t="s">
        <v>20</v>
      </c>
      <c r="D19" s="52">
        <v>250</v>
      </c>
      <c r="E19" s="53">
        <v>53907</v>
      </c>
      <c r="F19" s="52">
        <v>409</v>
      </c>
      <c r="G19" s="53">
        <v>116146</v>
      </c>
      <c r="H19" s="52">
        <v>204</v>
      </c>
      <c r="I19" s="53">
        <v>57096</v>
      </c>
      <c r="J19" s="52">
        <v>271</v>
      </c>
      <c r="K19" s="53">
        <v>64864</v>
      </c>
      <c r="L19" s="52">
        <v>480</v>
      </c>
      <c r="M19" s="53">
        <v>122469</v>
      </c>
      <c r="N19" s="52">
        <v>345</v>
      </c>
      <c r="O19" s="53">
        <v>89655</v>
      </c>
      <c r="P19" s="52">
        <v>242</v>
      </c>
      <c r="Q19" s="53">
        <v>65078</v>
      </c>
      <c r="R19" s="52">
        <v>389</v>
      </c>
      <c r="S19" s="53">
        <v>86152</v>
      </c>
      <c r="T19" s="52">
        <v>350</v>
      </c>
      <c r="U19" s="53">
        <v>90128</v>
      </c>
      <c r="V19" s="52">
        <v>243</v>
      </c>
      <c r="W19" s="53">
        <v>68994</v>
      </c>
      <c r="X19" s="52">
        <v>359</v>
      </c>
      <c r="Y19" s="53">
        <v>102621</v>
      </c>
      <c r="Z19" s="52">
        <v>255</v>
      </c>
      <c r="AA19" s="53">
        <v>70600</v>
      </c>
      <c r="AB19" s="52">
        <f>SUMIF($D$2:$AA$2, "No. of Dwelling Units Approved", D19:AA19)</f>
        <v>3797</v>
      </c>
      <c r="AC19" s="53">
        <f t="shared" si="0"/>
        <v>987710</v>
      </c>
      <c r="AD19" s="18"/>
      <c r="AF19" s="28"/>
      <c r="AG19" s="28"/>
      <c r="AH19" s="28"/>
      <c r="AI19" s="18"/>
      <c r="AJ19" s="28"/>
      <c r="AK19" s="28"/>
      <c r="AL19" s="29"/>
      <c r="AM19" s="18"/>
      <c r="AO19" s="18"/>
      <c r="AT19" s="18"/>
      <c r="AV19" s="18"/>
      <c r="AX19" s="18"/>
      <c r="AZ19" s="18"/>
      <c r="BB19" s="18"/>
      <c r="BD19" s="18"/>
      <c r="BF19" s="18"/>
      <c r="BH19" s="18"/>
      <c r="BJ19" s="18"/>
      <c r="BL19" s="18"/>
      <c r="BN19" s="18"/>
      <c r="BP19" s="18"/>
      <c r="BR19" s="18"/>
      <c r="BT19" s="18"/>
      <c r="BV19" s="18"/>
      <c r="BX19" s="18"/>
      <c r="BZ19" s="18"/>
      <c r="CB19" s="18"/>
      <c r="CD19" s="18"/>
      <c r="CF19" s="18"/>
    </row>
    <row r="20" spans="1:84" x14ac:dyDescent="0.2">
      <c r="A20" s="2"/>
      <c r="B20" s="2"/>
      <c r="C20" s="2" t="s">
        <v>14</v>
      </c>
      <c r="D20" s="52" t="s">
        <v>23</v>
      </c>
      <c r="E20" s="53">
        <v>10415</v>
      </c>
      <c r="F20" s="52" t="s">
        <v>23</v>
      </c>
      <c r="G20" s="53">
        <v>9286</v>
      </c>
      <c r="H20" s="52" t="s">
        <v>23</v>
      </c>
      <c r="I20" s="53">
        <v>13068</v>
      </c>
      <c r="J20" s="52" t="s">
        <v>23</v>
      </c>
      <c r="K20" s="53">
        <v>9312</v>
      </c>
      <c r="L20" s="52" t="s">
        <v>23</v>
      </c>
      <c r="M20" s="53">
        <v>9478</v>
      </c>
      <c r="N20" s="52" t="s">
        <v>23</v>
      </c>
      <c r="O20" s="53">
        <v>7138</v>
      </c>
      <c r="P20" s="52" t="s">
        <v>23</v>
      </c>
      <c r="Q20" s="53">
        <v>8365</v>
      </c>
      <c r="R20" s="52" t="s">
        <v>23</v>
      </c>
      <c r="S20" s="53">
        <v>10780</v>
      </c>
      <c r="T20" s="53" t="s">
        <v>23</v>
      </c>
      <c r="U20" s="53">
        <v>14338</v>
      </c>
      <c r="V20" s="52" t="s">
        <v>23</v>
      </c>
      <c r="W20" s="53">
        <v>12019</v>
      </c>
      <c r="X20" s="52" t="s">
        <v>23</v>
      </c>
      <c r="Y20" s="53">
        <v>14432</v>
      </c>
      <c r="Z20" s="52" t="s">
        <v>23</v>
      </c>
      <c r="AA20" s="53">
        <v>14792</v>
      </c>
      <c r="AB20" s="52" t="s">
        <v>23</v>
      </c>
      <c r="AC20" s="53">
        <f t="shared" si="0"/>
        <v>133423</v>
      </c>
      <c r="AD20" s="18"/>
      <c r="AF20" s="28"/>
      <c r="AG20" s="18"/>
      <c r="AH20" s="18"/>
      <c r="AI20" s="18"/>
      <c r="AJ20" s="18"/>
      <c r="AK20" s="28"/>
      <c r="AL20" s="29"/>
      <c r="AM20" s="18"/>
      <c r="AO20" s="18"/>
      <c r="AT20" s="18"/>
      <c r="AV20" s="18"/>
      <c r="AX20" s="18"/>
      <c r="AZ20" s="18"/>
      <c r="BB20" s="18"/>
      <c r="BD20" s="18"/>
      <c r="BF20" s="18"/>
      <c r="BH20" s="18"/>
      <c r="BJ20" s="18"/>
      <c r="BL20" s="18"/>
      <c r="BN20" s="18"/>
      <c r="BP20" s="18"/>
      <c r="BR20" s="18"/>
      <c r="BT20" s="18"/>
      <c r="BV20" s="18"/>
      <c r="BX20" s="18"/>
      <c r="BZ20" s="18"/>
      <c r="CB20" s="18"/>
      <c r="CD20" s="18"/>
      <c r="CF20" s="18"/>
    </row>
    <row r="21" spans="1:84" x14ac:dyDescent="0.2">
      <c r="A21" s="2"/>
      <c r="B21" s="2"/>
      <c r="C21" s="2" t="s">
        <v>15</v>
      </c>
      <c r="D21" s="52" t="s">
        <v>23</v>
      </c>
      <c r="E21" s="53">
        <v>64322</v>
      </c>
      <c r="F21" s="52" t="s">
        <v>23</v>
      </c>
      <c r="G21" s="53">
        <v>125432</v>
      </c>
      <c r="H21" s="52" t="s">
        <v>23</v>
      </c>
      <c r="I21" s="53">
        <v>70164</v>
      </c>
      <c r="J21" s="52" t="s">
        <v>23</v>
      </c>
      <c r="K21" s="53">
        <v>74176</v>
      </c>
      <c r="L21" s="52" t="s">
        <v>23</v>
      </c>
      <c r="M21" s="53">
        <v>131947</v>
      </c>
      <c r="N21" s="52" t="s">
        <v>23</v>
      </c>
      <c r="O21" s="53">
        <v>96794</v>
      </c>
      <c r="P21" s="52" t="s">
        <v>23</v>
      </c>
      <c r="Q21" s="53">
        <v>73442</v>
      </c>
      <c r="R21" s="52" t="s">
        <v>23</v>
      </c>
      <c r="S21" s="53">
        <v>96932</v>
      </c>
      <c r="T21" s="53" t="s">
        <v>23</v>
      </c>
      <c r="U21" s="53">
        <v>104466</v>
      </c>
      <c r="V21" s="52" t="s">
        <v>23</v>
      </c>
      <c r="W21" s="53">
        <v>81013</v>
      </c>
      <c r="X21" s="52" t="s">
        <v>23</v>
      </c>
      <c r="Y21" s="53">
        <v>117053</v>
      </c>
      <c r="Z21" s="52" t="s">
        <v>23</v>
      </c>
      <c r="AA21" s="53">
        <v>85392</v>
      </c>
      <c r="AB21" s="52" t="s">
        <v>23</v>
      </c>
      <c r="AC21" s="53">
        <f t="shared" si="0"/>
        <v>1121133</v>
      </c>
      <c r="AD21" s="18"/>
      <c r="AF21" s="28"/>
      <c r="AG21" s="28"/>
      <c r="AH21" s="18"/>
      <c r="AI21" s="18"/>
      <c r="AJ21" s="18"/>
      <c r="AK21" s="28"/>
      <c r="AL21" s="29"/>
      <c r="AM21" s="18"/>
      <c r="AO21" s="18"/>
    </row>
    <row r="22" spans="1:84" x14ac:dyDescent="0.2">
      <c r="A22" s="2"/>
      <c r="B22" s="2"/>
      <c r="C22" s="2" t="s">
        <v>16</v>
      </c>
      <c r="D22" s="52" t="s">
        <v>23</v>
      </c>
      <c r="E22" s="53">
        <v>24387</v>
      </c>
      <c r="F22" s="52" t="s">
        <v>23</v>
      </c>
      <c r="G22" s="53">
        <v>17492</v>
      </c>
      <c r="H22" s="52" t="s">
        <v>23</v>
      </c>
      <c r="I22" s="53">
        <v>20031</v>
      </c>
      <c r="J22" s="52" t="s">
        <v>23</v>
      </c>
      <c r="K22" s="53">
        <v>62309</v>
      </c>
      <c r="L22" s="52" t="s">
        <v>23</v>
      </c>
      <c r="M22" s="53">
        <v>14376</v>
      </c>
      <c r="N22" s="52" t="s">
        <v>23</v>
      </c>
      <c r="O22" s="53">
        <v>18738</v>
      </c>
      <c r="P22" s="52" t="s">
        <v>23</v>
      </c>
      <c r="Q22" s="53">
        <v>15596</v>
      </c>
      <c r="R22" s="52" t="s">
        <v>23</v>
      </c>
      <c r="S22" s="53">
        <v>40448</v>
      </c>
      <c r="T22" s="53" t="s">
        <v>23</v>
      </c>
      <c r="U22" s="53">
        <v>49952</v>
      </c>
      <c r="V22" s="52" t="s">
        <v>23</v>
      </c>
      <c r="W22" s="53">
        <v>10839</v>
      </c>
      <c r="X22" s="52" t="s">
        <v>23</v>
      </c>
      <c r="Y22" s="53">
        <v>88702</v>
      </c>
      <c r="Z22" s="52" t="s">
        <v>23</v>
      </c>
      <c r="AA22" s="53">
        <v>32985</v>
      </c>
      <c r="AB22" s="52" t="s">
        <v>23</v>
      </c>
      <c r="AC22" s="53">
        <f t="shared" si="0"/>
        <v>395855</v>
      </c>
      <c r="AD22" s="18"/>
      <c r="AF22" s="28"/>
      <c r="AG22" s="18"/>
      <c r="AH22" s="18"/>
      <c r="AI22" s="18"/>
      <c r="AJ22" s="18"/>
      <c r="AK22" s="28"/>
      <c r="AL22" s="28"/>
      <c r="AM22" s="18"/>
      <c r="AO22" s="18"/>
    </row>
    <row r="23" spans="1:84" x14ac:dyDescent="0.2">
      <c r="A23" s="2"/>
      <c r="B23" s="2"/>
      <c r="C23" s="2" t="s">
        <v>17</v>
      </c>
      <c r="D23" s="52" t="s">
        <v>23</v>
      </c>
      <c r="E23" s="53">
        <v>88710</v>
      </c>
      <c r="F23" s="52" t="s">
        <v>23</v>
      </c>
      <c r="G23" s="53">
        <v>142924</v>
      </c>
      <c r="H23" s="52" t="s">
        <v>23</v>
      </c>
      <c r="I23" s="53">
        <v>90195</v>
      </c>
      <c r="J23" s="52" t="s">
        <v>23</v>
      </c>
      <c r="K23" s="53">
        <v>136486</v>
      </c>
      <c r="L23" s="52" t="s">
        <v>23</v>
      </c>
      <c r="M23" s="53">
        <v>146323</v>
      </c>
      <c r="N23" s="52" t="s">
        <v>23</v>
      </c>
      <c r="O23" s="53">
        <v>115532</v>
      </c>
      <c r="P23" s="52" t="s">
        <v>23</v>
      </c>
      <c r="Q23" s="53">
        <v>89038</v>
      </c>
      <c r="R23" s="52" t="s">
        <v>23</v>
      </c>
      <c r="S23" s="53">
        <v>137380</v>
      </c>
      <c r="T23" s="53" t="s">
        <v>23</v>
      </c>
      <c r="U23" s="53">
        <v>154419</v>
      </c>
      <c r="V23" s="52" t="s">
        <v>23</v>
      </c>
      <c r="W23" s="53">
        <v>91852</v>
      </c>
      <c r="X23" s="52" t="s">
        <v>23</v>
      </c>
      <c r="Y23" s="53">
        <v>205756</v>
      </c>
      <c r="Z23" s="52" t="s">
        <v>23</v>
      </c>
      <c r="AA23" s="53">
        <v>118376</v>
      </c>
      <c r="AB23" s="52" t="s">
        <v>23</v>
      </c>
      <c r="AC23" s="53">
        <f t="shared" si="0"/>
        <v>1516991</v>
      </c>
      <c r="AD23" s="18"/>
      <c r="AF23" s="28"/>
      <c r="AG23" s="28"/>
      <c r="AH23" s="18"/>
      <c r="AI23" s="18"/>
      <c r="AJ23" s="18"/>
      <c r="AK23" s="28"/>
      <c r="AL23" s="28"/>
      <c r="AM23" s="18"/>
      <c r="AO23" s="18"/>
    </row>
    <row r="24" spans="1:84" x14ac:dyDescent="0.2">
      <c r="A24" s="3">
        <v>304</v>
      </c>
      <c r="B24" s="3" t="s">
        <v>7</v>
      </c>
      <c r="C24" s="3" t="s">
        <v>18</v>
      </c>
      <c r="D24" s="56">
        <v>36</v>
      </c>
      <c r="E24" s="57">
        <v>15806</v>
      </c>
      <c r="F24" s="56">
        <v>43</v>
      </c>
      <c r="G24" s="57">
        <v>14756</v>
      </c>
      <c r="H24" s="56">
        <v>70</v>
      </c>
      <c r="I24" s="57">
        <v>23585</v>
      </c>
      <c r="J24" s="56">
        <v>41</v>
      </c>
      <c r="K24" s="57">
        <v>14721</v>
      </c>
      <c r="L24" s="56">
        <v>30</v>
      </c>
      <c r="M24" s="57">
        <v>13149</v>
      </c>
      <c r="N24" s="56">
        <v>19</v>
      </c>
      <c r="O24" s="57">
        <v>6481</v>
      </c>
      <c r="P24" s="56">
        <v>31</v>
      </c>
      <c r="Q24" s="57">
        <v>11376</v>
      </c>
      <c r="R24" s="56">
        <v>26</v>
      </c>
      <c r="S24" s="57">
        <v>8646</v>
      </c>
      <c r="T24" s="56">
        <v>32</v>
      </c>
      <c r="U24" s="57">
        <v>14134</v>
      </c>
      <c r="V24" s="56">
        <v>13</v>
      </c>
      <c r="W24" s="57">
        <v>5049</v>
      </c>
      <c r="X24" s="56">
        <v>31</v>
      </c>
      <c r="Y24" s="57">
        <v>14838</v>
      </c>
      <c r="Z24" s="56">
        <v>42</v>
      </c>
      <c r="AA24" s="57">
        <v>18560</v>
      </c>
      <c r="AB24" s="268">
        <f>SUMIF($D$2:$AA$2, "No. of Dwelling Units Approved", D24:AA24)</f>
        <v>414</v>
      </c>
      <c r="AC24" s="258">
        <f t="shared" si="0"/>
        <v>161101</v>
      </c>
      <c r="AD24" s="18"/>
      <c r="AF24" s="28"/>
      <c r="AG24" s="28"/>
      <c r="AH24" s="28"/>
      <c r="AI24" s="18"/>
      <c r="AJ24" s="18"/>
      <c r="AK24" s="28"/>
      <c r="AL24" s="28"/>
      <c r="AM24" s="18"/>
      <c r="AO24" s="18"/>
    </row>
    <row r="25" spans="1:84" x14ac:dyDescent="0.2">
      <c r="A25" s="3"/>
      <c r="B25" s="3"/>
      <c r="C25" s="3" t="s">
        <v>19</v>
      </c>
      <c r="D25" s="56">
        <v>40</v>
      </c>
      <c r="E25" s="57">
        <v>10264</v>
      </c>
      <c r="F25" s="56">
        <v>50</v>
      </c>
      <c r="G25" s="57">
        <v>12130</v>
      </c>
      <c r="H25" s="56">
        <v>36</v>
      </c>
      <c r="I25" s="57">
        <v>9036</v>
      </c>
      <c r="J25" s="56">
        <v>52</v>
      </c>
      <c r="K25" s="57">
        <v>12110</v>
      </c>
      <c r="L25" s="56">
        <v>149</v>
      </c>
      <c r="M25" s="57">
        <v>38671</v>
      </c>
      <c r="N25" s="56">
        <v>33</v>
      </c>
      <c r="O25" s="57">
        <v>7363</v>
      </c>
      <c r="P25" s="56">
        <v>34</v>
      </c>
      <c r="Q25" s="57">
        <v>9475</v>
      </c>
      <c r="R25" s="56">
        <v>79</v>
      </c>
      <c r="S25" s="57">
        <v>17625</v>
      </c>
      <c r="T25" s="56">
        <v>27</v>
      </c>
      <c r="U25" s="57">
        <v>6466</v>
      </c>
      <c r="V25" s="56">
        <v>56</v>
      </c>
      <c r="W25" s="57">
        <v>13623</v>
      </c>
      <c r="X25" s="56">
        <v>53</v>
      </c>
      <c r="Y25" s="57">
        <v>13698</v>
      </c>
      <c r="Z25" s="56">
        <v>58</v>
      </c>
      <c r="AA25" s="57">
        <v>11150</v>
      </c>
      <c r="AB25" s="268">
        <f>SUMIF($D$2:$AA$2, "No. of Dwelling Units Approved", D25:AA25)</f>
        <v>667</v>
      </c>
      <c r="AC25" s="258">
        <f t="shared" si="0"/>
        <v>161611</v>
      </c>
      <c r="AD25" s="18"/>
      <c r="AF25" s="28"/>
      <c r="AG25" s="28"/>
      <c r="AH25" s="18"/>
      <c r="AI25" s="18"/>
      <c r="AJ25" s="18"/>
      <c r="AK25" s="28"/>
      <c r="AL25" s="28"/>
      <c r="AM25" s="18"/>
      <c r="AO25" s="18"/>
    </row>
    <row r="26" spans="1:84" x14ac:dyDescent="0.2">
      <c r="A26" s="3"/>
      <c r="B26" s="3"/>
      <c r="C26" s="3" t="s">
        <v>20</v>
      </c>
      <c r="D26" s="56">
        <v>76</v>
      </c>
      <c r="E26" s="57">
        <v>26070</v>
      </c>
      <c r="F26" s="56">
        <v>93</v>
      </c>
      <c r="G26" s="57">
        <v>26887</v>
      </c>
      <c r="H26" s="56">
        <v>106</v>
      </c>
      <c r="I26" s="57">
        <v>32621</v>
      </c>
      <c r="J26" s="56">
        <v>93</v>
      </c>
      <c r="K26" s="57">
        <v>26830</v>
      </c>
      <c r="L26" s="56">
        <v>179</v>
      </c>
      <c r="M26" s="57">
        <v>51820</v>
      </c>
      <c r="N26" s="56">
        <v>52</v>
      </c>
      <c r="O26" s="57">
        <v>13845</v>
      </c>
      <c r="P26" s="56">
        <v>65</v>
      </c>
      <c r="Q26" s="57">
        <v>20851</v>
      </c>
      <c r="R26" s="56">
        <v>105</v>
      </c>
      <c r="S26" s="57">
        <v>26271</v>
      </c>
      <c r="T26" s="56">
        <v>59</v>
      </c>
      <c r="U26" s="57">
        <v>20600</v>
      </c>
      <c r="V26" s="56">
        <v>69</v>
      </c>
      <c r="W26" s="57">
        <v>18671</v>
      </c>
      <c r="X26" s="56">
        <v>84</v>
      </c>
      <c r="Y26" s="57">
        <v>28536</v>
      </c>
      <c r="Z26" s="56">
        <v>100</v>
      </c>
      <c r="AA26" s="57">
        <v>29710</v>
      </c>
      <c r="AB26" s="268">
        <f>SUMIF($D$2:$AA$2, "No. of Dwelling Units Approved", D26:AA26)</f>
        <v>1081</v>
      </c>
      <c r="AC26" s="258">
        <f t="shared" si="0"/>
        <v>322712</v>
      </c>
      <c r="AD26" s="18"/>
      <c r="AF26" s="28"/>
      <c r="AG26" s="28"/>
      <c r="AH26" s="28"/>
      <c r="AI26" s="18"/>
      <c r="AJ26" s="28"/>
      <c r="AK26" s="28"/>
      <c r="AL26" s="28"/>
      <c r="AM26" s="18"/>
      <c r="AO26" s="18"/>
    </row>
    <row r="27" spans="1:84" x14ac:dyDescent="0.2">
      <c r="A27" s="3"/>
      <c r="B27" s="3"/>
      <c r="C27" s="3" t="s">
        <v>14</v>
      </c>
      <c r="D27" s="56" t="s">
        <v>23</v>
      </c>
      <c r="E27" s="57">
        <v>5665</v>
      </c>
      <c r="F27" s="56" t="s">
        <v>23</v>
      </c>
      <c r="G27" s="57">
        <v>4326</v>
      </c>
      <c r="H27" s="56" t="s">
        <v>23</v>
      </c>
      <c r="I27" s="57">
        <v>6001</v>
      </c>
      <c r="J27" s="56" t="s">
        <v>23</v>
      </c>
      <c r="K27" s="57">
        <v>7692</v>
      </c>
      <c r="L27" s="56" t="s">
        <v>23</v>
      </c>
      <c r="M27" s="57">
        <v>6126</v>
      </c>
      <c r="N27" s="56" t="s">
        <v>23</v>
      </c>
      <c r="O27" s="57">
        <v>4648</v>
      </c>
      <c r="P27" s="56" t="s">
        <v>23</v>
      </c>
      <c r="Q27" s="57">
        <v>4576</v>
      </c>
      <c r="R27" s="56" t="s">
        <v>23</v>
      </c>
      <c r="S27" s="57">
        <v>5290</v>
      </c>
      <c r="T27" s="56" t="s">
        <v>23</v>
      </c>
      <c r="U27" s="57">
        <v>7774</v>
      </c>
      <c r="V27" s="56" t="s">
        <v>23</v>
      </c>
      <c r="W27" s="57">
        <v>6785</v>
      </c>
      <c r="X27" s="56" t="s">
        <v>23</v>
      </c>
      <c r="Y27" s="57">
        <v>5216</v>
      </c>
      <c r="Z27" s="56" t="s">
        <v>23</v>
      </c>
      <c r="AA27" s="57">
        <v>5785</v>
      </c>
      <c r="AB27" s="56" t="s">
        <v>23</v>
      </c>
      <c r="AC27" s="258">
        <f t="shared" si="0"/>
        <v>69884</v>
      </c>
      <c r="AD27" s="18"/>
      <c r="AF27" s="28"/>
      <c r="AG27" s="28"/>
      <c r="AH27" s="28"/>
      <c r="AI27" s="18"/>
      <c r="AJ27" s="28"/>
      <c r="AK27" s="28"/>
      <c r="AL27" s="28"/>
      <c r="AM27" s="18"/>
      <c r="AO27" s="18"/>
    </row>
    <row r="28" spans="1:84" x14ac:dyDescent="0.2">
      <c r="A28" s="3"/>
      <c r="B28" s="3"/>
      <c r="C28" s="3" t="s">
        <v>15</v>
      </c>
      <c r="D28" s="56" t="s">
        <v>23</v>
      </c>
      <c r="E28" s="57">
        <v>31735</v>
      </c>
      <c r="F28" s="56" t="s">
        <v>23</v>
      </c>
      <c r="G28" s="57">
        <v>31213</v>
      </c>
      <c r="H28" s="56" t="s">
        <v>23</v>
      </c>
      <c r="I28" s="57">
        <v>38623</v>
      </c>
      <c r="J28" s="56" t="s">
        <v>23</v>
      </c>
      <c r="K28" s="57">
        <v>34523</v>
      </c>
      <c r="L28" s="56" t="s">
        <v>23</v>
      </c>
      <c r="M28" s="57">
        <v>57946</v>
      </c>
      <c r="N28" s="56" t="s">
        <v>23</v>
      </c>
      <c r="O28" s="57">
        <v>18493</v>
      </c>
      <c r="P28" s="56" t="s">
        <v>23</v>
      </c>
      <c r="Q28" s="57">
        <v>25426</v>
      </c>
      <c r="R28" s="56" t="s">
        <v>23</v>
      </c>
      <c r="S28" s="57">
        <v>31561</v>
      </c>
      <c r="T28" s="56" t="s">
        <v>23</v>
      </c>
      <c r="U28" s="57">
        <v>28374</v>
      </c>
      <c r="V28" s="56" t="s">
        <v>23</v>
      </c>
      <c r="W28" s="57">
        <v>25456</v>
      </c>
      <c r="X28" s="56" t="s">
        <v>23</v>
      </c>
      <c r="Y28" s="57">
        <v>33752</v>
      </c>
      <c r="Z28" s="56" t="s">
        <v>23</v>
      </c>
      <c r="AA28" s="57">
        <v>35495</v>
      </c>
      <c r="AB28" s="56" t="s">
        <v>23</v>
      </c>
      <c r="AC28" s="258">
        <f t="shared" si="0"/>
        <v>392597</v>
      </c>
      <c r="AD28" s="18"/>
      <c r="AF28" s="28"/>
      <c r="AG28" s="28"/>
      <c r="AH28" s="28"/>
      <c r="AI28" s="18"/>
      <c r="AJ28" s="28"/>
      <c r="AK28" s="28"/>
      <c r="AL28" s="28"/>
      <c r="AM28" s="18"/>
      <c r="AO28" s="18"/>
    </row>
    <row r="29" spans="1:84" x14ac:dyDescent="0.2">
      <c r="A29" s="3"/>
      <c r="B29" s="3"/>
      <c r="C29" s="3" t="s">
        <v>16</v>
      </c>
      <c r="D29" s="56" t="s">
        <v>23</v>
      </c>
      <c r="E29" s="57">
        <v>4161</v>
      </c>
      <c r="F29" s="56" t="s">
        <v>23</v>
      </c>
      <c r="G29" s="57">
        <v>2775</v>
      </c>
      <c r="H29" s="56" t="s">
        <v>23</v>
      </c>
      <c r="I29" s="57">
        <v>5911</v>
      </c>
      <c r="J29" s="56" t="s">
        <v>23</v>
      </c>
      <c r="K29" s="57">
        <v>6456</v>
      </c>
      <c r="L29" s="56" t="s">
        <v>23</v>
      </c>
      <c r="M29" s="57">
        <v>2134</v>
      </c>
      <c r="N29" s="56" t="s">
        <v>23</v>
      </c>
      <c r="O29" s="57">
        <v>28181</v>
      </c>
      <c r="P29" s="56" t="s">
        <v>23</v>
      </c>
      <c r="Q29" s="57">
        <v>28885</v>
      </c>
      <c r="R29" s="56" t="s">
        <v>23</v>
      </c>
      <c r="S29" s="57">
        <v>3138</v>
      </c>
      <c r="T29" s="56" t="s">
        <v>23</v>
      </c>
      <c r="U29" s="57">
        <v>1731</v>
      </c>
      <c r="V29" s="56" t="s">
        <v>23</v>
      </c>
      <c r="W29" s="57">
        <v>16146</v>
      </c>
      <c r="X29" s="56" t="s">
        <v>23</v>
      </c>
      <c r="Y29" s="57">
        <v>4926</v>
      </c>
      <c r="Z29" s="56" t="s">
        <v>23</v>
      </c>
      <c r="AA29" s="57">
        <v>1311</v>
      </c>
      <c r="AB29" s="56" t="s">
        <v>23</v>
      </c>
      <c r="AC29" s="258">
        <f t="shared" si="0"/>
        <v>105755</v>
      </c>
      <c r="AD29" s="18"/>
      <c r="AF29" s="28"/>
      <c r="AG29" s="28"/>
      <c r="AH29" s="28"/>
      <c r="AI29" s="18"/>
      <c r="AJ29" s="28"/>
      <c r="AK29" s="28"/>
      <c r="AL29" s="28"/>
      <c r="AM29" s="18"/>
      <c r="AO29" s="18"/>
    </row>
    <row r="30" spans="1:84" x14ac:dyDescent="0.2">
      <c r="A30" s="3"/>
      <c r="B30" s="3"/>
      <c r="C30" s="3" t="s">
        <v>17</v>
      </c>
      <c r="D30" s="56" t="s">
        <v>23</v>
      </c>
      <c r="E30" s="57">
        <v>35896</v>
      </c>
      <c r="F30" s="56" t="s">
        <v>23</v>
      </c>
      <c r="G30" s="57">
        <v>33988</v>
      </c>
      <c r="H30" s="56" t="s">
        <v>23</v>
      </c>
      <c r="I30" s="57">
        <v>44533</v>
      </c>
      <c r="J30" s="56" t="s">
        <v>23</v>
      </c>
      <c r="K30" s="57">
        <v>40978</v>
      </c>
      <c r="L30" s="56" t="s">
        <v>23</v>
      </c>
      <c r="M30" s="57">
        <v>60080</v>
      </c>
      <c r="N30" s="56" t="s">
        <v>23</v>
      </c>
      <c r="O30" s="57">
        <v>46674</v>
      </c>
      <c r="P30" s="56" t="s">
        <v>23</v>
      </c>
      <c r="Q30" s="57">
        <v>54311</v>
      </c>
      <c r="R30" s="56" t="s">
        <v>23</v>
      </c>
      <c r="S30" s="57">
        <v>34699</v>
      </c>
      <c r="T30" s="56" t="s">
        <v>23</v>
      </c>
      <c r="U30" s="57">
        <v>30105</v>
      </c>
      <c r="V30" s="56" t="s">
        <v>23</v>
      </c>
      <c r="W30" s="57">
        <v>41603</v>
      </c>
      <c r="X30" s="56" t="s">
        <v>23</v>
      </c>
      <c r="Y30" s="57">
        <v>38677</v>
      </c>
      <c r="Z30" s="56" t="s">
        <v>23</v>
      </c>
      <c r="AA30" s="57">
        <v>36806</v>
      </c>
      <c r="AB30" s="56" t="s">
        <v>23</v>
      </c>
      <c r="AC30" s="258">
        <f t="shared" si="0"/>
        <v>498350</v>
      </c>
      <c r="AD30" s="18"/>
      <c r="AF30" s="28"/>
      <c r="AG30" s="28"/>
      <c r="AH30" s="18"/>
      <c r="AI30" s="18"/>
      <c r="AJ30" s="18"/>
      <c r="AK30" s="28"/>
      <c r="AL30" s="28"/>
    </row>
    <row r="31" spans="1:84" x14ac:dyDescent="0.2">
      <c r="A31" s="2">
        <v>305</v>
      </c>
      <c r="B31" s="2" t="s">
        <v>8</v>
      </c>
      <c r="C31" s="2" t="s">
        <v>18</v>
      </c>
      <c r="D31" s="52">
        <v>32</v>
      </c>
      <c r="E31" s="53">
        <v>18361</v>
      </c>
      <c r="F31" s="52">
        <v>22</v>
      </c>
      <c r="G31" s="53">
        <v>12080</v>
      </c>
      <c r="H31" s="52">
        <v>34</v>
      </c>
      <c r="I31" s="53">
        <v>17403</v>
      </c>
      <c r="J31" s="52">
        <v>37</v>
      </c>
      <c r="K31" s="53">
        <v>24565</v>
      </c>
      <c r="L31" s="52">
        <v>37</v>
      </c>
      <c r="M31" s="53">
        <v>19026</v>
      </c>
      <c r="N31" s="52">
        <v>31</v>
      </c>
      <c r="O31" s="53">
        <v>16163</v>
      </c>
      <c r="P31" s="52">
        <v>21</v>
      </c>
      <c r="Q31" s="53">
        <v>10205</v>
      </c>
      <c r="R31" s="52">
        <v>25</v>
      </c>
      <c r="S31" s="53">
        <v>17295</v>
      </c>
      <c r="T31" s="52">
        <v>30</v>
      </c>
      <c r="U31" s="53">
        <v>12801</v>
      </c>
      <c r="V31" s="52">
        <v>33</v>
      </c>
      <c r="W31" s="53">
        <v>18682</v>
      </c>
      <c r="X31" s="52">
        <v>31</v>
      </c>
      <c r="Y31" s="53">
        <v>18876</v>
      </c>
      <c r="Z31" s="52">
        <v>30</v>
      </c>
      <c r="AA31" s="53">
        <v>15016</v>
      </c>
      <c r="AB31" s="52">
        <f>SUMIF($D$2:$AA$2, "No. of Dwelling Units Approved", D31:AA31)</f>
        <v>363</v>
      </c>
      <c r="AC31" s="53">
        <f t="shared" si="0"/>
        <v>200473</v>
      </c>
      <c r="AD31" s="18"/>
      <c r="AF31" s="28"/>
      <c r="AG31" s="28"/>
      <c r="AH31" s="28"/>
      <c r="AI31" s="18"/>
      <c r="AJ31" s="28"/>
      <c r="AK31" s="28"/>
      <c r="AL31" s="28"/>
    </row>
    <row r="32" spans="1:84" x14ac:dyDescent="0.2">
      <c r="A32" s="2"/>
      <c r="B32" s="2"/>
      <c r="C32" s="2" t="s">
        <v>19</v>
      </c>
      <c r="D32" s="52">
        <v>343</v>
      </c>
      <c r="E32" s="53">
        <v>85790</v>
      </c>
      <c r="F32" s="52">
        <v>270</v>
      </c>
      <c r="G32" s="53">
        <v>91952</v>
      </c>
      <c r="H32" s="52">
        <v>232</v>
      </c>
      <c r="I32" s="53">
        <v>50898</v>
      </c>
      <c r="J32" s="52">
        <v>592</v>
      </c>
      <c r="K32" s="53">
        <v>154109</v>
      </c>
      <c r="L32" s="52">
        <v>190</v>
      </c>
      <c r="M32" s="53">
        <v>37057</v>
      </c>
      <c r="N32" s="52">
        <v>613</v>
      </c>
      <c r="O32" s="53">
        <v>142751</v>
      </c>
      <c r="P32" s="52">
        <v>980</v>
      </c>
      <c r="Q32" s="53">
        <v>268245</v>
      </c>
      <c r="R32" s="52">
        <v>444</v>
      </c>
      <c r="S32" s="53">
        <v>114493</v>
      </c>
      <c r="T32" s="52">
        <v>1228</v>
      </c>
      <c r="U32" s="53">
        <v>464171</v>
      </c>
      <c r="V32" s="52">
        <v>483</v>
      </c>
      <c r="W32" s="53">
        <v>113259</v>
      </c>
      <c r="X32" s="52">
        <v>845</v>
      </c>
      <c r="Y32" s="53">
        <v>200945</v>
      </c>
      <c r="Z32" s="52">
        <v>1304</v>
      </c>
      <c r="AA32" s="53">
        <v>328398</v>
      </c>
      <c r="AB32" s="52">
        <f>SUMIF($D$2:$AA$2, "No. of Dwelling Units Approved", D32:AA32)</f>
        <v>7524</v>
      </c>
      <c r="AC32" s="53">
        <f t="shared" si="0"/>
        <v>2052068</v>
      </c>
      <c r="AD32" s="18"/>
      <c r="AF32" s="28"/>
      <c r="AG32" s="28"/>
      <c r="AH32" s="28"/>
      <c r="AI32" s="18"/>
      <c r="AJ32" s="28"/>
      <c r="AK32" s="28"/>
      <c r="AL32" s="28"/>
    </row>
    <row r="33" spans="1:44" x14ac:dyDescent="0.2">
      <c r="A33" s="2"/>
      <c r="B33" s="2"/>
      <c r="C33" s="2" t="s">
        <v>20</v>
      </c>
      <c r="D33" s="52">
        <v>375</v>
      </c>
      <c r="E33" s="53">
        <v>104151</v>
      </c>
      <c r="F33" s="52">
        <v>292</v>
      </c>
      <c r="G33" s="53">
        <v>104032</v>
      </c>
      <c r="H33" s="52">
        <v>266</v>
      </c>
      <c r="I33" s="53">
        <v>68301</v>
      </c>
      <c r="J33" s="52">
        <v>629</v>
      </c>
      <c r="K33" s="53">
        <v>178675</v>
      </c>
      <c r="L33" s="52">
        <v>227</v>
      </c>
      <c r="M33" s="53">
        <v>56084</v>
      </c>
      <c r="N33" s="52">
        <v>644</v>
      </c>
      <c r="O33" s="53">
        <v>158913</v>
      </c>
      <c r="P33" s="52">
        <v>1001</v>
      </c>
      <c r="Q33" s="53">
        <v>278450</v>
      </c>
      <c r="R33" s="52">
        <v>469</v>
      </c>
      <c r="S33" s="53">
        <v>131788</v>
      </c>
      <c r="T33" s="52">
        <v>1258</v>
      </c>
      <c r="U33" s="53">
        <v>476972</v>
      </c>
      <c r="V33" s="52">
        <v>516</v>
      </c>
      <c r="W33" s="53">
        <v>131942</v>
      </c>
      <c r="X33" s="52">
        <v>876</v>
      </c>
      <c r="Y33" s="53">
        <v>219821</v>
      </c>
      <c r="Z33" s="52">
        <v>1334</v>
      </c>
      <c r="AA33" s="53">
        <v>343414</v>
      </c>
      <c r="AB33" s="52">
        <f>SUMIF($D$2:$AA$2, "No. of Dwelling Units Approved", D33:AA33)</f>
        <v>7887</v>
      </c>
      <c r="AC33" s="53">
        <f t="shared" si="0"/>
        <v>2252543</v>
      </c>
      <c r="AD33" s="18"/>
      <c r="AF33" s="28"/>
      <c r="AG33" s="28"/>
      <c r="AH33" s="18"/>
      <c r="AI33" s="18"/>
      <c r="AJ33" s="18"/>
      <c r="AK33" s="28"/>
      <c r="AL33" s="28"/>
    </row>
    <row r="34" spans="1:44" x14ac:dyDescent="0.2">
      <c r="A34" s="2"/>
      <c r="B34" s="2"/>
      <c r="C34" s="2" t="s">
        <v>14</v>
      </c>
      <c r="D34" s="52" t="s">
        <v>23</v>
      </c>
      <c r="E34" s="53">
        <v>24889</v>
      </c>
      <c r="F34" s="52" t="s">
        <v>23</v>
      </c>
      <c r="G34" s="53">
        <v>19354</v>
      </c>
      <c r="H34" s="52" t="s">
        <v>23</v>
      </c>
      <c r="I34" s="53">
        <v>29983</v>
      </c>
      <c r="J34" s="52" t="s">
        <v>23</v>
      </c>
      <c r="K34" s="53">
        <v>30614</v>
      </c>
      <c r="L34" s="52" t="s">
        <v>23</v>
      </c>
      <c r="M34" s="53">
        <v>18409</v>
      </c>
      <c r="N34" s="52" t="s">
        <v>23</v>
      </c>
      <c r="O34" s="53">
        <v>14487</v>
      </c>
      <c r="P34" s="52" t="s">
        <v>23</v>
      </c>
      <c r="Q34" s="53">
        <v>15543</v>
      </c>
      <c r="R34" s="53" t="s">
        <v>23</v>
      </c>
      <c r="S34" s="53">
        <v>22565</v>
      </c>
      <c r="T34" s="53" t="s">
        <v>23</v>
      </c>
      <c r="U34" s="53">
        <v>18205</v>
      </c>
      <c r="V34" s="52" t="s">
        <v>23</v>
      </c>
      <c r="W34" s="53">
        <v>25716</v>
      </c>
      <c r="X34" s="52" t="s">
        <v>23</v>
      </c>
      <c r="Y34" s="53">
        <v>33192</v>
      </c>
      <c r="Z34" s="52" t="s">
        <v>23</v>
      </c>
      <c r="AA34" s="53">
        <v>25836</v>
      </c>
      <c r="AB34" s="52" t="s">
        <v>23</v>
      </c>
      <c r="AC34" s="53">
        <f t="shared" si="0"/>
        <v>278793</v>
      </c>
      <c r="AD34" s="18"/>
      <c r="AF34" s="28"/>
      <c r="AG34" s="28"/>
      <c r="AH34" s="28"/>
      <c r="AI34" s="18"/>
      <c r="AJ34" s="28"/>
      <c r="AK34" s="28"/>
      <c r="AL34" s="28"/>
    </row>
    <row r="35" spans="1:44" x14ac:dyDescent="0.2">
      <c r="A35" s="2"/>
      <c r="B35" s="2"/>
      <c r="C35" s="2" t="s">
        <v>15</v>
      </c>
      <c r="D35" s="52" t="s">
        <v>23</v>
      </c>
      <c r="E35" s="53">
        <v>129039</v>
      </c>
      <c r="F35" s="52" t="s">
        <v>23</v>
      </c>
      <c r="G35" s="53">
        <v>123386</v>
      </c>
      <c r="H35" s="52" t="s">
        <v>23</v>
      </c>
      <c r="I35" s="53">
        <v>98284</v>
      </c>
      <c r="J35" s="52" t="s">
        <v>23</v>
      </c>
      <c r="K35" s="53">
        <v>209289</v>
      </c>
      <c r="L35" s="52" t="s">
        <v>23</v>
      </c>
      <c r="M35" s="53">
        <v>74493</v>
      </c>
      <c r="N35" s="52" t="s">
        <v>23</v>
      </c>
      <c r="O35" s="53">
        <v>173401</v>
      </c>
      <c r="P35" s="52" t="s">
        <v>23</v>
      </c>
      <c r="Q35" s="53">
        <v>293993</v>
      </c>
      <c r="R35" s="53" t="s">
        <v>23</v>
      </c>
      <c r="S35" s="53">
        <v>154353</v>
      </c>
      <c r="T35" s="53" t="s">
        <v>23</v>
      </c>
      <c r="U35" s="53">
        <v>495177</v>
      </c>
      <c r="V35" s="52" t="s">
        <v>23</v>
      </c>
      <c r="W35" s="53">
        <v>157657</v>
      </c>
      <c r="X35" s="52" t="s">
        <v>23</v>
      </c>
      <c r="Y35" s="53">
        <v>253013</v>
      </c>
      <c r="Z35" s="52" t="s">
        <v>23</v>
      </c>
      <c r="AA35" s="53">
        <v>369250</v>
      </c>
      <c r="AB35" s="52" t="s">
        <v>23</v>
      </c>
      <c r="AC35" s="53">
        <f t="shared" ref="AC35:AC66" si="1">SUMIF($D$2:$AA$2, "Value of Approvals ($000)", D35:AA35)</f>
        <v>2531335</v>
      </c>
      <c r="AD35" s="18"/>
      <c r="AF35" s="28"/>
      <c r="AG35" s="28"/>
      <c r="AH35" s="18"/>
      <c r="AI35" s="18"/>
      <c r="AJ35" s="18"/>
      <c r="AK35" s="28"/>
      <c r="AL35" s="28"/>
    </row>
    <row r="36" spans="1:44" x14ac:dyDescent="0.2">
      <c r="A36" s="2"/>
      <c r="B36" s="2"/>
      <c r="C36" s="2" t="s">
        <v>16</v>
      </c>
      <c r="D36" s="52" t="s">
        <v>23</v>
      </c>
      <c r="E36" s="53">
        <v>122000</v>
      </c>
      <c r="F36" s="52" t="s">
        <v>23</v>
      </c>
      <c r="G36" s="53">
        <v>101234</v>
      </c>
      <c r="H36" s="52" t="s">
        <v>23</v>
      </c>
      <c r="I36" s="53">
        <v>71545</v>
      </c>
      <c r="J36" s="52" t="s">
        <v>23</v>
      </c>
      <c r="K36" s="53">
        <v>30815</v>
      </c>
      <c r="L36" s="52" t="s">
        <v>23</v>
      </c>
      <c r="M36" s="53">
        <v>173923</v>
      </c>
      <c r="N36" s="52" t="s">
        <v>23</v>
      </c>
      <c r="O36" s="53">
        <v>22164</v>
      </c>
      <c r="P36" s="52" t="s">
        <v>23</v>
      </c>
      <c r="Q36" s="53">
        <v>85520</v>
      </c>
      <c r="R36" s="53" t="s">
        <v>23</v>
      </c>
      <c r="S36" s="53">
        <v>42934</v>
      </c>
      <c r="T36" s="53" t="s">
        <v>23</v>
      </c>
      <c r="U36" s="53">
        <v>125083</v>
      </c>
      <c r="V36" s="52" t="s">
        <v>23</v>
      </c>
      <c r="W36" s="53">
        <v>133262</v>
      </c>
      <c r="X36" s="52" t="s">
        <v>23</v>
      </c>
      <c r="Y36" s="53">
        <v>70575</v>
      </c>
      <c r="Z36" s="52" t="s">
        <v>23</v>
      </c>
      <c r="AA36" s="53">
        <v>19717</v>
      </c>
      <c r="AB36" s="52" t="s">
        <v>23</v>
      </c>
      <c r="AC36" s="53">
        <f t="shared" si="1"/>
        <v>998772</v>
      </c>
      <c r="AD36" s="18"/>
      <c r="AH36" s="18"/>
      <c r="AI36" s="18"/>
      <c r="AJ36" s="18"/>
      <c r="AK36" s="28"/>
      <c r="AL36" s="28"/>
    </row>
    <row r="37" spans="1:44" x14ac:dyDescent="0.2">
      <c r="A37" s="2"/>
      <c r="B37" s="2"/>
      <c r="C37" s="2" t="s">
        <v>17</v>
      </c>
      <c r="D37" s="52" t="s">
        <v>23</v>
      </c>
      <c r="E37" s="53">
        <v>251039</v>
      </c>
      <c r="F37" s="52" t="s">
        <v>23</v>
      </c>
      <c r="G37" s="53">
        <v>224620</v>
      </c>
      <c r="H37" s="52" t="s">
        <v>23</v>
      </c>
      <c r="I37" s="53">
        <v>169829</v>
      </c>
      <c r="J37" s="52" t="s">
        <v>23</v>
      </c>
      <c r="K37" s="53">
        <v>240104</v>
      </c>
      <c r="L37" s="52" t="s">
        <v>23</v>
      </c>
      <c r="M37" s="53">
        <v>248416</v>
      </c>
      <c r="N37" s="52" t="s">
        <v>23</v>
      </c>
      <c r="O37" s="53">
        <v>195565</v>
      </c>
      <c r="P37" s="52" t="s">
        <v>23</v>
      </c>
      <c r="Q37" s="53">
        <v>379513</v>
      </c>
      <c r="R37" s="53" t="s">
        <v>23</v>
      </c>
      <c r="S37" s="53">
        <v>197287</v>
      </c>
      <c r="T37" s="53" t="s">
        <v>23</v>
      </c>
      <c r="U37" s="53">
        <v>620260</v>
      </c>
      <c r="V37" s="52" t="s">
        <v>23</v>
      </c>
      <c r="W37" s="53">
        <v>290920</v>
      </c>
      <c r="X37" s="52" t="s">
        <v>23</v>
      </c>
      <c r="Y37" s="53">
        <v>323588</v>
      </c>
      <c r="Z37" s="52" t="s">
        <v>23</v>
      </c>
      <c r="AA37" s="53">
        <v>388967</v>
      </c>
      <c r="AB37" s="52" t="s">
        <v>23</v>
      </c>
      <c r="AC37" s="53">
        <f t="shared" si="1"/>
        <v>3530108</v>
      </c>
      <c r="AD37" s="18"/>
      <c r="AH37" s="18"/>
      <c r="AI37" s="18"/>
      <c r="AJ37" s="18"/>
      <c r="AK37" s="28"/>
      <c r="AL37" s="28"/>
    </row>
    <row r="38" spans="1:44" s="7" customFormat="1" x14ac:dyDescent="0.2">
      <c r="A38" s="372" t="s">
        <v>64</v>
      </c>
      <c r="B38" s="10" t="s">
        <v>124</v>
      </c>
      <c r="C38" s="10" t="s">
        <v>18</v>
      </c>
      <c r="D38" s="58">
        <f>D3+D10+D17+D24+D31</f>
        <v>258</v>
      </c>
      <c r="E38" s="59">
        <f t="shared" ref="E38:I38" si="2">E3+E10+E17+E24+E31</f>
        <v>87256</v>
      </c>
      <c r="F38" s="58">
        <f t="shared" si="2"/>
        <v>292</v>
      </c>
      <c r="G38" s="59">
        <f t="shared" si="2"/>
        <v>92448</v>
      </c>
      <c r="H38" s="58">
        <f t="shared" si="2"/>
        <v>396</v>
      </c>
      <c r="I38" s="59">
        <f t="shared" si="2"/>
        <v>126440</v>
      </c>
      <c r="J38" s="58">
        <f t="shared" ref="J38:K40" si="3">J3+J10+J17+J24+J31</f>
        <v>336</v>
      </c>
      <c r="K38" s="59">
        <f t="shared" si="3"/>
        <v>121159</v>
      </c>
      <c r="L38" s="58">
        <f t="shared" ref="L38:P40" si="4">L3+L10+L17+L24+L31</f>
        <v>281</v>
      </c>
      <c r="M38" s="59">
        <f t="shared" si="4"/>
        <v>100640</v>
      </c>
      <c r="N38" s="58">
        <f t="shared" si="4"/>
        <v>205</v>
      </c>
      <c r="O38" s="59">
        <f t="shared" si="4"/>
        <v>75794</v>
      </c>
      <c r="P38" s="58">
        <f t="shared" si="4"/>
        <v>251</v>
      </c>
      <c r="Q38" s="59">
        <f t="shared" ref="Q38:S38" si="5">Q3+Q10+Q17+Q24+Q31</f>
        <v>86619</v>
      </c>
      <c r="R38" s="58">
        <f>R3+R10+R17+R24+R31</f>
        <v>244</v>
      </c>
      <c r="S38" s="59">
        <f t="shared" si="5"/>
        <v>89330</v>
      </c>
      <c r="T38" s="58">
        <f>T3+T10+T17+T24+T31</f>
        <v>285</v>
      </c>
      <c r="U38" s="59">
        <f t="shared" ref="U38:W38" si="6">U3+U10+U17+U24+U31</f>
        <v>101394</v>
      </c>
      <c r="V38" s="58">
        <f>V3+V10+V17+V24+V31</f>
        <v>245</v>
      </c>
      <c r="W38" s="59">
        <f t="shared" si="6"/>
        <v>91605</v>
      </c>
      <c r="X38" s="58">
        <f>X3+X10+X17+X24+X31</f>
        <v>241</v>
      </c>
      <c r="Y38" s="59">
        <f t="shared" ref="Y38:AA38" si="7">Y3+Y10+Y17+Y24+Y31</f>
        <v>96032</v>
      </c>
      <c r="Z38" s="58">
        <f>Z3+Z10+Z17+Z24+Z31</f>
        <v>319</v>
      </c>
      <c r="AA38" s="59">
        <f t="shared" si="7"/>
        <v>109673</v>
      </c>
      <c r="AB38" s="58">
        <f>SUMIF($D$2:$AA$2, "No. of Dwelling Units Approved", D38:AA38)</f>
        <v>3353</v>
      </c>
      <c r="AC38" s="59">
        <f t="shared" si="1"/>
        <v>1178390</v>
      </c>
      <c r="AD38" s="321"/>
      <c r="AE38" s="1"/>
      <c r="AF38" s="1"/>
      <c r="AG38" s="1"/>
      <c r="AH38" s="18"/>
      <c r="AI38" s="18"/>
      <c r="AJ38" s="18"/>
      <c r="AK38" s="28"/>
      <c r="AL38" s="28"/>
      <c r="AP38" s="1"/>
      <c r="AQ38" s="1"/>
      <c r="AR38" s="1"/>
    </row>
    <row r="39" spans="1:44" s="7" customFormat="1" x14ac:dyDescent="0.2">
      <c r="A39" s="372"/>
      <c r="B39" s="10"/>
      <c r="C39" s="10" t="s">
        <v>19</v>
      </c>
      <c r="D39" s="58">
        <f>D4+D11+D18+D25+D32</f>
        <v>765</v>
      </c>
      <c r="E39" s="59">
        <f t="shared" ref="E39:E42" si="8">E4+E11+E18+E25+E32</f>
        <v>168041</v>
      </c>
      <c r="F39" s="58">
        <f t="shared" ref="F39:G39" si="9">F4+F11+F18+F25+F32</f>
        <v>795</v>
      </c>
      <c r="G39" s="59">
        <f t="shared" si="9"/>
        <v>219735</v>
      </c>
      <c r="H39" s="58">
        <f t="shared" ref="H39:I39" si="10">H4+H11+H18+H25+H32</f>
        <v>633</v>
      </c>
      <c r="I39" s="59">
        <f t="shared" si="10"/>
        <v>131172</v>
      </c>
      <c r="J39" s="58">
        <f t="shared" si="3"/>
        <v>975</v>
      </c>
      <c r="K39" s="59">
        <f t="shared" si="3"/>
        <v>223867</v>
      </c>
      <c r="L39" s="58">
        <f t="shared" si="4"/>
        <v>1015</v>
      </c>
      <c r="M39" s="59">
        <f t="shared" si="4"/>
        <v>236689</v>
      </c>
      <c r="N39" s="58">
        <f t="shared" si="4"/>
        <v>1134</v>
      </c>
      <c r="O39" s="59">
        <f t="shared" si="4"/>
        <v>251849</v>
      </c>
      <c r="P39" s="58">
        <f t="shared" si="4"/>
        <v>1290</v>
      </c>
      <c r="Q39" s="59">
        <f t="shared" ref="Q39:S39" si="11">Q4+Q11+Q18+Q25+Q32</f>
        <v>332332</v>
      </c>
      <c r="R39" s="58">
        <f>R4+R11+R18+R25+R32</f>
        <v>1046</v>
      </c>
      <c r="S39" s="59">
        <f t="shared" si="11"/>
        <v>230703</v>
      </c>
      <c r="T39" s="58">
        <f>T4+T11+T18+T25+T32</f>
        <v>1609</v>
      </c>
      <c r="U39" s="59">
        <f t="shared" ref="U39:W39" si="12">U4+U11+U18+U25+U32</f>
        <v>547221</v>
      </c>
      <c r="V39" s="58">
        <f>V4+V11+V18+V25+V32</f>
        <v>751</v>
      </c>
      <c r="W39" s="59">
        <f t="shared" si="12"/>
        <v>169994</v>
      </c>
      <c r="X39" s="58">
        <f>X4+X11+X18+X25+X32</f>
        <v>1398</v>
      </c>
      <c r="Y39" s="59">
        <f t="shared" ref="Y39:AA39" si="13">Y4+Y11+Y18+Y25+Y32</f>
        <v>333009</v>
      </c>
      <c r="Z39" s="58">
        <f>Z4+Z11+Z18+Z25+Z32</f>
        <v>1742</v>
      </c>
      <c r="AA39" s="59">
        <f t="shared" si="13"/>
        <v>431652</v>
      </c>
      <c r="AB39" s="58">
        <f>SUMIF($D$2:$AA$2, "No. of Dwelling Units Approved", D39:AA39)</f>
        <v>13153</v>
      </c>
      <c r="AC39" s="59">
        <f t="shared" si="1"/>
        <v>3276264</v>
      </c>
      <c r="AD39" s="321"/>
      <c r="AE39" s="1"/>
      <c r="AF39" s="1"/>
      <c r="AG39" s="1"/>
      <c r="AH39" s="18"/>
      <c r="AI39" s="18"/>
      <c r="AJ39" s="18"/>
      <c r="AK39" s="28"/>
      <c r="AL39" s="28"/>
      <c r="AP39" s="1"/>
      <c r="AQ39" s="1"/>
      <c r="AR39" s="1"/>
    </row>
    <row r="40" spans="1:44" s="7" customFormat="1" x14ac:dyDescent="0.2">
      <c r="A40" s="10"/>
      <c r="B40" s="10"/>
      <c r="C40" s="10" t="s">
        <v>20</v>
      </c>
      <c r="D40" s="58">
        <f>D5+D12+D19+D26+D33</f>
        <v>1023</v>
      </c>
      <c r="E40" s="59">
        <f t="shared" si="8"/>
        <v>255297</v>
      </c>
      <c r="F40" s="58">
        <f>F5+F12+F19+F26+F33</f>
        <v>1087</v>
      </c>
      <c r="G40" s="59">
        <f t="shared" ref="G40:I40" si="14">G5+G12+G19+G26+G33</f>
        <v>312184</v>
      </c>
      <c r="H40" s="58">
        <f t="shared" si="14"/>
        <v>1029</v>
      </c>
      <c r="I40" s="59">
        <f t="shared" si="14"/>
        <v>257613</v>
      </c>
      <c r="J40" s="58">
        <f t="shared" si="3"/>
        <v>1311</v>
      </c>
      <c r="K40" s="59">
        <f t="shared" si="3"/>
        <v>345026</v>
      </c>
      <c r="L40" s="58">
        <f t="shared" si="4"/>
        <v>1296</v>
      </c>
      <c r="M40" s="59">
        <f t="shared" si="4"/>
        <v>337330</v>
      </c>
      <c r="N40" s="58">
        <f t="shared" si="4"/>
        <v>1339</v>
      </c>
      <c r="O40" s="59">
        <f t="shared" si="4"/>
        <v>327643</v>
      </c>
      <c r="P40" s="58">
        <f t="shared" si="4"/>
        <v>1541</v>
      </c>
      <c r="Q40" s="59">
        <f t="shared" ref="Q40:S40" si="15">Q5+Q12+Q19+Q26+Q33</f>
        <v>418951</v>
      </c>
      <c r="R40" s="58">
        <f>R5+R12+R19+R26+R33</f>
        <v>1290</v>
      </c>
      <c r="S40" s="59">
        <f t="shared" si="15"/>
        <v>320033</v>
      </c>
      <c r="T40" s="58">
        <f>T5+T12+T19+T26+T33</f>
        <v>1894</v>
      </c>
      <c r="U40" s="59">
        <f t="shared" ref="U40:W40" si="16">U5+U12+U19+U26+U33</f>
        <v>648616</v>
      </c>
      <c r="V40" s="58">
        <f>V5+V12+V19+V26+V33</f>
        <v>996</v>
      </c>
      <c r="W40" s="59">
        <f t="shared" si="16"/>
        <v>261600</v>
      </c>
      <c r="X40" s="58">
        <f>X5+X12+X19+X26+X33</f>
        <v>1639</v>
      </c>
      <c r="Y40" s="59">
        <f t="shared" ref="Y40:AA40" si="17">Y5+Y12+Y19+Y26+Y33</f>
        <v>429041</v>
      </c>
      <c r="Z40" s="58">
        <f>Z5+Z12+Z19+Z26+Z33</f>
        <v>2061</v>
      </c>
      <c r="AA40" s="59">
        <f t="shared" si="17"/>
        <v>541325</v>
      </c>
      <c r="AB40" s="58">
        <f>SUMIF($D$2:$AA$2, "No. of Dwelling Units Approved", D40:AA40)</f>
        <v>16506</v>
      </c>
      <c r="AC40" s="59">
        <f t="shared" si="1"/>
        <v>4454659</v>
      </c>
      <c r="AD40" s="321"/>
      <c r="AE40" s="1"/>
      <c r="AF40" s="1"/>
      <c r="AG40" s="1"/>
      <c r="AH40" s="18"/>
      <c r="AI40" s="18"/>
      <c r="AJ40" s="18"/>
      <c r="AK40" s="28"/>
      <c r="AL40" s="28"/>
      <c r="AP40" s="1"/>
      <c r="AQ40" s="1"/>
      <c r="AR40" s="1"/>
    </row>
    <row r="41" spans="1:44" s="7" customFormat="1" x14ac:dyDescent="0.2">
      <c r="A41" s="10"/>
      <c r="B41" s="10"/>
      <c r="C41" s="10" t="s">
        <v>14</v>
      </c>
      <c r="D41" s="58" t="s">
        <v>23</v>
      </c>
      <c r="E41" s="59">
        <f t="shared" si="8"/>
        <v>50681</v>
      </c>
      <c r="F41" s="58" t="s">
        <v>23</v>
      </c>
      <c r="G41" s="59">
        <f t="shared" ref="G41:I41" si="18">G6+G13+G20+G27+G34</f>
        <v>43737</v>
      </c>
      <c r="H41" s="58" t="s">
        <v>23</v>
      </c>
      <c r="I41" s="59">
        <f t="shared" si="18"/>
        <v>60566</v>
      </c>
      <c r="J41" s="58" t="s">
        <v>23</v>
      </c>
      <c r="K41" s="59">
        <f t="shared" ref="K41" si="19">K6+K13+K20+K27+K34</f>
        <v>59958</v>
      </c>
      <c r="L41" s="58" t="s">
        <v>23</v>
      </c>
      <c r="M41" s="59">
        <f>M6+M13+M20+M27+M34</f>
        <v>42921</v>
      </c>
      <c r="N41" s="58" t="s">
        <v>23</v>
      </c>
      <c r="O41" s="59">
        <f>O6+O13+O20+O27+O34</f>
        <v>31932</v>
      </c>
      <c r="P41" s="58" t="s">
        <v>23</v>
      </c>
      <c r="Q41" s="59">
        <f t="shared" ref="Q41" si="20">Q6+Q13+Q20+Q27+Q34</f>
        <v>34396</v>
      </c>
      <c r="R41" s="58" t="s">
        <v>23</v>
      </c>
      <c r="S41" s="59">
        <f t="shared" ref="S41:U41" si="21">S6+S13+S20+S27+S34</f>
        <v>48322</v>
      </c>
      <c r="T41" s="58" t="s">
        <v>23</v>
      </c>
      <c r="U41" s="59">
        <f t="shared" si="21"/>
        <v>52048</v>
      </c>
      <c r="V41" s="58" t="s">
        <v>23</v>
      </c>
      <c r="W41" s="59">
        <f t="shared" ref="W41:Y41" si="22">W6+W13+W20+W27+W34</f>
        <v>52160</v>
      </c>
      <c r="X41" s="58" t="s">
        <v>23</v>
      </c>
      <c r="Y41" s="59">
        <f t="shared" si="22"/>
        <v>64274</v>
      </c>
      <c r="Z41" s="58" t="s">
        <v>23</v>
      </c>
      <c r="AA41" s="59">
        <f t="shared" ref="AA41" si="23">AA6+AA13+AA20+AA27+AA34</f>
        <v>58508</v>
      </c>
      <c r="AB41" s="58" t="s">
        <v>23</v>
      </c>
      <c r="AC41" s="59">
        <f t="shared" si="1"/>
        <v>599503</v>
      </c>
      <c r="AD41" s="321"/>
      <c r="AE41" s="1"/>
      <c r="AF41" s="1"/>
      <c r="AG41" s="1"/>
      <c r="AH41" s="1"/>
      <c r="AI41" s="18"/>
      <c r="AJ41" s="28"/>
      <c r="AK41" s="28"/>
      <c r="AL41" s="28"/>
      <c r="AP41" s="1"/>
      <c r="AQ41" s="1"/>
      <c r="AR41" s="1"/>
    </row>
    <row r="42" spans="1:44" s="7" customFormat="1" x14ac:dyDescent="0.2">
      <c r="A42" s="10"/>
      <c r="B42" s="10"/>
      <c r="C42" s="10" t="s">
        <v>15</v>
      </c>
      <c r="D42" s="58" t="s">
        <v>23</v>
      </c>
      <c r="E42" s="59">
        <f t="shared" si="8"/>
        <v>305978</v>
      </c>
      <c r="F42" s="58" t="s">
        <v>23</v>
      </c>
      <c r="G42" s="59">
        <f t="shared" ref="G42:I42" si="24">G7+G14+G21+G28+G35</f>
        <v>355921</v>
      </c>
      <c r="H42" s="58" t="s">
        <v>23</v>
      </c>
      <c r="I42" s="59">
        <f t="shared" si="24"/>
        <v>318180</v>
      </c>
      <c r="J42" s="58" t="s">
        <v>23</v>
      </c>
      <c r="K42" s="59">
        <f t="shared" ref="K42" si="25">K7+K14+K21+K28+K35</f>
        <v>404985</v>
      </c>
      <c r="L42" s="58" t="s">
        <v>23</v>
      </c>
      <c r="M42" s="59">
        <f>M7+M14+M21+M28+M35</f>
        <v>380251</v>
      </c>
      <c r="N42" s="58" t="s">
        <v>23</v>
      </c>
      <c r="O42" s="59">
        <f>O7+O14+O21+O28+O35</f>
        <v>359577</v>
      </c>
      <c r="P42" s="58" t="s">
        <v>23</v>
      </c>
      <c r="Q42" s="59">
        <f t="shared" ref="Q42" si="26">Q7+Q14+Q21+Q28+Q35</f>
        <v>453345</v>
      </c>
      <c r="R42" s="58" t="s">
        <v>23</v>
      </c>
      <c r="S42" s="59">
        <f t="shared" ref="S42:U42" si="27">S7+S14+S21+S28+S35</f>
        <v>368354</v>
      </c>
      <c r="T42" s="58" t="s">
        <v>23</v>
      </c>
      <c r="U42" s="59">
        <f t="shared" si="27"/>
        <v>700664</v>
      </c>
      <c r="V42" s="58" t="s">
        <v>23</v>
      </c>
      <c r="W42" s="59">
        <f t="shared" ref="W42:Y42" si="28">W7+W14+W21+W28+W35</f>
        <v>313759</v>
      </c>
      <c r="X42" s="58" t="s">
        <v>23</v>
      </c>
      <c r="Y42" s="59">
        <f t="shared" si="28"/>
        <v>493315</v>
      </c>
      <c r="Z42" s="58" t="s">
        <v>23</v>
      </c>
      <c r="AA42" s="59">
        <f t="shared" ref="AA42" si="29">AA7+AA14+AA21+AA28+AA35</f>
        <v>599834</v>
      </c>
      <c r="AB42" s="58" t="s">
        <v>23</v>
      </c>
      <c r="AC42" s="59">
        <f t="shared" si="1"/>
        <v>5054163</v>
      </c>
      <c r="AD42" s="321"/>
      <c r="AE42" s="1"/>
      <c r="AF42" s="1"/>
      <c r="AG42" s="1"/>
      <c r="AH42" s="1"/>
      <c r="AI42" s="18"/>
      <c r="AJ42" s="28"/>
      <c r="AK42" s="28"/>
      <c r="AL42" s="28"/>
      <c r="AP42" s="1"/>
      <c r="AQ42" s="1"/>
      <c r="AR42" s="1"/>
    </row>
    <row r="43" spans="1:44" s="7" customFormat="1" x14ac:dyDescent="0.2">
      <c r="A43" s="10"/>
      <c r="B43" s="10"/>
      <c r="C43" s="10" t="s">
        <v>16</v>
      </c>
      <c r="D43" s="58" t="s">
        <v>23</v>
      </c>
      <c r="E43" s="59">
        <f>E8+E15+E22+E29+E36</f>
        <v>203239</v>
      </c>
      <c r="F43" s="58" t="s">
        <v>23</v>
      </c>
      <c r="G43" s="59">
        <f t="shared" ref="G43:I43" si="30">G8+G15+G22+G29+G36</f>
        <v>159949</v>
      </c>
      <c r="H43" s="58" t="s">
        <v>23</v>
      </c>
      <c r="I43" s="59">
        <f t="shared" si="30"/>
        <v>104095</v>
      </c>
      <c r="J43" s="58" t="s">
        <v>23</v>
      </c>
      <c r="K43" s="59">
        <f t="shared" ref="K43" si="31">K8+K15+K22+K29+K36</f>
        <v>158596</v>
      </c>
      <c r="L43" s="58" t="s">
        <v>23</v>
      </c>
      <c r="M43" s="59">
        <f>M8+M15+M22+M29+M36</f>
        <v>263512</v>
      </c>
      <c r="N43" s="58" t="s">
        <v>23</v>
      </c>
      <c r="O43" s="59">
        <f>O8+O15+O22+O29+O36</f>
        <v>90818</v>
      </c>
      <c r="P43" s="58" t="s">
        <v>23</v>
      </c>
      <c r="Q43" s="59">
        <f t="shared" ref="Q43" si="32">Q8+Q15+Q22+Q29+Q36</f>
        <v>173055</v>
      </c>
      <c r="R43" s="58" t="s">
        <v>23</v>
      </c>
      <c r="S43" s="59">
        <f t="shared" ref="S43:U43" si="33">S8+S15+S22+S29+S36</f>
        <v>136764</v>
      </c>
      <c r="T43" s="58" t="s">
        <v>23</v>
      </c>
      <c r="U43" s="59">
        <f t="shared" si="33"/>
        <v>236899</v>
      </c>
      <c r="V43" s="58" t="s">
        <v>23</v>
      </c>
      <c r="W43" s="59">
        <f t="shared" ref="W43:Y43" si="34">W8+W15+W22+W29+W36</f>
        <v>182952</v>
      </c>
      <c r="X43" s="58" t="s">
        <v>23</v>
      </c>
      <c r="Y43" s="59">
        <f t="shared" si="34"/>
        <v>202198</v>
      </c>
      <c r="Z43" s="58" t="s">
        <v>23</v>
      </c>
      <c r="AA43" s="59">
        <f t="shared" ref="AA43" si="35">AA8+AA15+AA22+AA29+AA36</f>
        <v>91302</v>
      </c>
      <c r="AB43" s="58" t="s">
        <v>23</v>
      </c>
      <c r="AC43" s="59">
        <f t="shared" si="1"/>
        <v>2003379</v>
      </c>
      <c r="AD43" s="321"/>
      <c r="AE43" s="1"/>
      <c r="AF43" s="1"/>
      <c r="AG43" s="1"/>
      <c r="AH43" s="1"/>
      <c r="AI43" s="18"/>
      <c r="AJ43" s="28"/>
      <c r="AK43" s="28"/>
      <c r="AL43" s="28"/>
      <c r="AP43" s="1"/>
      <c r="AQ43" s="1"/>
      <c r="AR43" s="1"/>
    </row>
    <row r="44" spans="1:44" s="7" customFormat="1" x14ac:dyDescent="0.2">
      <c r="A44" s="10"/>
      <c r="B44" s="10"/>
      <c r="C44" s="10" t="s">
        <v>17</v>
      </c>
      <c r="D44" s="58" t="s">
        <v>23</v>
      </c>
      <c r="E44" s="59">
        <f>E9+E16+E23+E30+E37</f>
        <v>509218</v>
      </c>
      <c r="F44" s="58" t="s">
        <v>23</v>
      </c>
      <c r="G44" s="59">
        <f t="shared" ref="G44:I44" si="36">G9+G16+G23+G30+G37</f>
        <v>515868</v>
      </c>
      <c r="H44" s="58" t="s">
        <v>23</v>
      </c>
      <c r="I44" s="59">
        <f t="shared" si="36"/>
        <v>422274</v>
      </c>
      <c r="J44" s="58" t="s">
        <v>23</v>
      </c>
      <c r="K44" s="59">
        <f t="shared" ref="K44" si="37">K9+K16+K23+K30+K37</f>
        <v>563581</v>
      </c>
      <c r="L44" s="58" t="s">
        <v>23</v>
      </c>
      <c r="M44" s="59">
        <f>M9+M16+M23+M30+M37</f>
        <v>643763</v>
      </c>
      <c r="N44" s="58" t="s">
        <v>23</v>
      </c>
      <c r="O44" s="59">
        <f>O9+O16+O23+O30+O37</f>
        <v>450396</v>
      </c>
      <c r="P44" s="58" t="s">
        <v>23</v>
      </c>
      <c r="Q44" s="59">
        <f t="shared" ref="Q44" si="38">Q9+Q16+Q23+Q30+Q37</f>
        <v>626400</v>
      </c>
      <c r="R44" s="58" t="s">
        <v>23</v>
      </c>
      <c r="S44" s="59">
        <f t="shared" ref="S44:U44" si="39">S9+S16+S23+S30+S37</f>
        <v>505117</v>
      </c>
      <c r="T44" s="58" t="s">
        <v>23</v>
      </c>
      <c r="U44" s="59">
        <f t="shared" si="39"/>
        <v>937564</v>
      </c>
      <c r="V44" s="58" t="s">
        <v>23</v>
      </c>
      <c r="W44" s="59">
        <f t="shared" ref="W44:Y44" si="40">W9+W16+W23+W30+W37</f>
        <v>496713</v>
      </c>
      <c r="X44" s="58" t="s">
        <v>23</v>
      </c>
      <c r="Y44" s="59">
        <f t="shared" si="40"/>
        <v>695515</v>
      </c>
      <c r="Z44" s="58" t="s">
        <v>23</v>
      </c>
      <c r="AA44" s="59">
        <f t="shared" ref="AA44" si="41">AA9+AA16+AA23+AA30+AA37</f>
        <v>691135</v>
      </c>
      <c r="AB44" s="58" t="s">
        <v>23</v>
      </c>
      <c r="AC44" s="59">
        <f t="shared" si="1"/>
        <v>7057544</v>
      </c>
      <c r="AD44" s="321"/>
      <c r="AE44" s="1"/>
      <c r="AF44" s="1"/>
      <c r="AG44" s="1"/>
      <c r="AH44" s="1"/>
      <c r="AI44" s="18"/>
      <c r="AJ44" s="28"/>
      <c r="AK44" s="28"/>
      <c r="AL44" s="28"/>
      <c r="AP44" s="1"/>
      <c r="AQ44" s="1"/>
      <c r="AR44" s="1"/>
    </row>
    <row r="45" spans="1:44" x14ac:dyDescent="0.2">
      <c r="A45" s="2">
        <v>310</v>
      </c>
      <c r="B45" s="2" t="s">
        <v>9</v>
      </c>
      <c r="C45" s="2" t="s">
        <v>18</v>
      </c>
      <c r="D45" s="52">
        <v>226</v>
      </c>
      <c r="E45" s="53">
        <v>53196</v>
      </c>
      <c r="F45" s="52">
        <v>245</v>
      </c>
      <c r="G45" s="53">
        <v>52189</v>
      </c>
      <c r="H45" s="52">
        <v>188</v>
      </c>
      <c r="I45" s="53">
        <v>41481</v>
      </c>
      <c r="J45" s="52">
        <v>227</v>
      </c>
      <c r="K45" s="53">
        <v>46056</v>
      </c>
      <c r="L45" s="52">
        <v>228</v>
      </c>
      <c r="M45" s="53">
        <v>46321</v>
      </c>
      <c r="N45" s="52">
        <v>175</v>
      </c>
      <c r="O45" s="53">
        <v>36970</v>
      </c>
      <c r="P45" s="52">
        <v>195</v>
      </c>
      <c r="Q45" s="53">
        <v>41206</v>
      </c>
      <c r="R45" s="52">
        <v>179</v>
      </c>
      <c r="S45" s="53">
        <v>39456</v>
      </c>
      <c r="T45" s="52">
        <v>199</v>
      </c>
      <c r="U45" s="53">
        <v>47770</v>
      </c>
      <c r="V45" s="52">
        <v>183</v>
      </c>
      <c r="W45" s="53">
        <v>42442</v>
      </c>
      <c r="X45" s="52">
        <v>180</v>
      </c>
      <c r="Y45" s="53">
        <v>42959</v>
      </c>
      <c r="Z45" s="52">
        <v>166</v>
      </c>
      <c r="AA45" s="53">
        <v>40156</v>
      </c>
      <c r="AB45" s="52">
        <f>SUMIF($D$2:$AA$2, "No. of Dwelling Units Approved", D45:AA45)</f>
        <v>2391</v>
      </c>
      <c r="AC45" s="53">
        <f t="shared" si="1"/>
        <v>530202</v>
      </c>
      <c r="AD45" s="18"/>
      <c r="AH45" s="18"/>
      <c r="AI45" s="18"/>
      <c r="AJ45" s="18"/>
      <c r="AK45" s="28"/>
      <c r="AL45" s="28"/>
      <c r="AM45" s="18"/>
      <c r="AO45" s="18"/>
    </row>
    <row r="46" spans="1:44" x14ac:dyDescent="0.2">
      <c r="A46" s="2"/>
      <c r="B46" s="2"/>
      <c r="C46" s="2" t="s">
        <v>19</v>
      </c>
      <c r="D46" s="52">
        <v>64</v>
      </c>
      <c r="E46" s="53">
        <v>10241</v>
      </c>
      <c r="F46" s="52">
        <v>164</v>
      </c>
      <c r="G46" s="53">
        <v>54279</v>
      </c>
      <c r="H46" s="52">
        <v>33</v>
      </c>
      <c r="I46" s="53">
        <v>4860</v>
      </c>
      <c r="J46" s="52">
        <v>46</v>
      </c>
      <c r="K46" s="53">
        <v>8044</v>
      </c>
      <c r="L46" s="52">
        <v>4</v>
      </c>
      <c r="M46" s="53">
        <v>538</v>
      </c>
      <c r="N46" s="52">
        <v>72</v>
      </c>
      <c r="O46" s="53">
        <v>15709</v>
      </c>
      <c r="P46" s="52">
        <v>6</v>
      </c>
      <c r="Q46" s="53">
        <v>912</v>
      </c>
      <c r="R46" s="52">
        <v>68</v>
      </c>
      <c r="S46" s="53">
        <v>9004</v>
      </c>
      <c r="T46" s="52">
        <v>66</v>
      </c>
      <c r="U46" s="53">
        <v>10148</v>
      </c>
      <c r="V46" s="52">
        <v>68</v>
      </c>
      <c r="W46" s="53">
        <v>11654</v>
      </c>
      <c r="X46" s="52">
        <v>105</v>
      </c>
      <c r="Y46" s="53">
        <v>16779</v>
      </c>
      <c r="Z46" s="52">
        <v>89</v>
      </c>
      <c r="AA46" s="53">
        <v>12545</v>
      </c>
      <c r="AB46" s="52">
        <f>SUMIF($D$2:$AA$2, "No. of Dwelling Units Approved", D46:AA46)</f>
        <v>785</v>
      </c>
      <c r="AC46" s="53">
        <f t="shared" si="1"/>
        <v>154713</v>
      </c>
      <c r="AD46" s="18"/>
      <c r="AI46" s="18"/>
      <c r="AJ46" s="28"/>
      <c r="AK46" s="28"/>
      <c r="AL46" s="28"/>
      <c r="AM46" s="18"/>
      <c r="AO46" s="18"/>
    </row>
    <row r="47" spans="1:44" x14ac:dyDescent="0.2">
      <c r="A47" s="2"/>
      <c r="B47" s="2"/>
      <c r="C47" s="2" t="s">
        <v>20</v>
      </c>
      <c r="D47" s="52">
        <v>290</v>
      </c>
      <c r="E47" s="53">
        <v>63437</v>
      </c>
      <c r="F47" s="52">
        <v>409</v>
      </c>
      <c r="G47" s="53">
        <v>106467</v>
      </c>
      <c r="H47" s="52">
        <v>221</v>
      </c>
      <c r="I47" s="53">
        <v>46341</v>
      </c>
      <c r="J47" s="52">
        <v>273</v>
      </c>
      <c r="K47" s="53">
        <v>54099</v>
      </c>
      <c r="L47" s="52">
        <v>232</v>
      </c>
      <c r="M47" s="53">
        <v>46859</v>
      </c>
      <c r="N47" s="52">
        <v>247</v>
      </c>
      <c r="O47" s="53">
        <v>52679</v>
      </c>
      <c r="P47" s="52">
        <v>201</v>
      </c>
      <c r="Q47" s="53">
        <v>42118</v>
      </c>
      <c r="R47" s="52">
        <v>247</v>
      </c>
      <c r="S47" s="53">
        <v>48460</v>
      </c>
      <c r="T47" s="52">
        <v>265</v>
      </c>
      <c r="U47" s="53">
        <v>57918</v>
      </c>
      <c r="V47" s="52">
        <v>251</v>
      </c>
      <c r="W47" s="53">
        <v>54096</v>
      </c>
      <c r="X47" s="52">
        <v>285</v>
      </c>
      <c r="Y47" s="53">
        <v>59738</v>
      </c>
      <c r="Z47" s="52">
        <v>255</v>
      </c>
      <c r="AA47" s="53">
        <v>52700</v>
      </c>
      <c r="AB47" s="52">
        <f>SUMIF($D$2:$AA$2, "No. of Dwelling Units Approved", D47:AA47)</f>
        <v>3176</v>
      </c>
      <c r="AC47" s="53">
        <f t="shared" si="1"/>
        <v>684912</v>
      </c>
      <c r="AD47" s="18"/>
      <c r="AI47" s="18"/>
      <c r="AJ47" s="28"/>
      <c r="AK47" s="28"/>
      <c r="AL47" s="28"/>
      <c r="AM47" s="18"/>
      <c r="AO47" s="18"/>
    </row>
    <row r="48" spans="1:44" x14ac:dyDescent="0.2">
      <c r="A48" s="2"/>
      <c r="B48" s="2"/>
      <c r="C48" s="2" t="s">
        <v>14</v>
      </c>
      <c r="D48" s="52" t="s">
        <v>23</v>
      </c>
      <c r="E48" s="53">
        <v>3524</v>
      </c>
      <c r="F48" s="52" t="s">
        <v>23</v>
      </c>
      <c r="G48" s="53">
        <v>4257</v>
      </c>
      <c r="H48" s="52" t="s">
        <v>23</v>
      </c>
      <c r="I48" s="53">
        <v>4004</v>
      </c>
      <c r="J48" s="52" t="s">
        <v>23</v>
      </c>
      <c r="K48" s="53">
        <v>3131</v>
      </c>
      <c r="L48" s="52" t="s">
        <v>23</v>
      </c>
      <c r="M48" s="53">
        <v>4003</v>
      </c>
      <c r="N48" s="52" t="s">
        <v>23</v>
      </c>
      <c r="O48" s="53">
        <v>3438</v>
      </c>
      <c r="P48" s="52" t="s">
        <v>23</v>
      </c>
      <c r="Q48" s="53">
        <v>1956</v>
      </c>
      <c r="R48" s="52" t="s">
        <v>23</v>
      </c>
      <c r="S48" s="53">
        <v>2848</v>
      </c>
      <c r="T48" s="52" t="s">
        <v>23</v>
      </c>
      <c r="U48" s="53">
        <v>3940</v>
      </c>
      <c r="V48" s="52" t="s">
        <v>23</v>
      </c>
      <c r="W48" s="53">
        <v>2739</v>
      </c>
      <c r="X48" s="52" t="s">
        <v>23</v>
      </c>
      <c r="Y48" s="53">
        <v>4390</v>
      </c>
      <c r="Z48" s="52" t="s">
        <v>23</v>
      </c>
      <c r="AA48" s="53">
        <v>3453</v>
      </c>
      <c r="AB48" s="52" t="s">
        <v>23</v>
      </c>
      <c r="AC48" s="53">
        <f t="shared" si="1"/>
        <v>41683</v>
      </c>
      <c r="AD48" s="18"/>
      <c r="AH48" s="18"/>
      <c r="AI48" s="18"/>
      <c r="AJ48" s="18"/>
      <c r="AK48" s="28"/>
      <c r="AL48" s="28"/>
      <c r="AM48" s="18"/>
      <c r="AO48" s="18"/>
    </row>
    <row r="49" spans="1:41" x14ac:dyDescent="0.2">
      <c r="A49" s="2"/>
      <c r="B49" s="2"/>
      <c r="C49" s="2" t="s">
        <v>15</v>
      </c>
      <c r="D49" s="52" t="s">
        <v>23</v>
      </c>
      <c r="E49" s="53">
        <v>66961</v>
      </c>
      <c r="F49" s="52" t="s">
        <v>23</v>
      </c>
      <c r="G49" s="53">
        <v>110725</v>
      </c>
      <c r="H49" s="52" t="s">
        <v>23</v>
      </c>
      <c r="I49" s="53">
        <v>50346</v>
      </c>
      <c r="J49" s="52" t="s">
        <v>23</v>
      </c>
      <c r="K49" s="53">
        <v>57231</v>
      </c>
      <c r="L49" s="52" t="s">
        <v>23</v>
      </c>
      <c r="M49" s="53">
        <v>50862</v>
      </c>
      <c r="N49" s="52" t="s">
        <v>23</v>
      </c>
      <c r="O49" s="53">
        <v>56117</v>
      </c>
      <c r="P49" s="52" t="s">
        <v>23</v>
      </c>
      <c r="Q49" s="53">
        <v>44074</v>
      </c>
      <c r="R49" s="52" t="s">
        <v>23</v>
      </c>
      <c r="S49" s="53">
        <v>51308</v>
      </c>
      <c r="T49" s="52" t="s">
        <v>23</v>
      </c>
      <c r="U49" s="53">
        <v>61857</v>
      </c>
      <c r="V49" s="52" t="s">
        <v>23</v>
      </c>
      <c r="W49" s="53">
        <v>56835</v>
      </c>
      <c r="X49" s="52" t="s">
        <v>23</v>
      </c>
      <c r="Y49" s="53">
        <v>64128</v>
      </c>
      <c r="Z49" s="52" t="s">
        <v>23</v>
      </c>
      <c r="AA49" s="53">
        <v>56154</v>
      </c>
      <c r="AB49" s="52" t="s">
        <v>23</v>
      </c>
      <c r="AC49" s="53">
        <f t="shared" si="1"/>
        <v>726598</v>
      </c>
      <c r="AD49" s="18"/>
      <c r="AI49" s="18"/>
      <c r="AJ49" s="28"/>
      <c r="AK49" s="28"/>
      <c r="AL49" s="28"/>
      <c r="AM49" s="18"/>
      <c r="AO49" s="18"/>
    </row>
    <row r="50" spans="1:41" x14ac:dyDescent="0.2">
      <c r="A50" s="2"/>
      <c r="B50" s="2"/>
      <c r="C50" s="2" t="s">
        <v>16</v>
      </c>
      <c r="D50" s="52" t="s">
        <v>23</v>
      </c>
      <c r="E50" s="53">
        <v>22477</v>
      </c>
      <c r="F50" s="52" t="s">
        <v>23</v>
      </c>
      <c r="G50" s="53">
        <v>182972</v>
      </c>
      <c r="H50" s="52" t="s">
        <v>23</v>
      </c>
      <c r="I50" s="53">
        <v>6794</v>
      </c>
      <c r="J50" s="52" t="s">
        <v>23</v>
      </c>
      <c r="K50" s="53">
        <v>73720</v>
      </c>
      <c r="L50" s="52" t="s">
        <v>23</v>
      </c>
      <c r="M50" s="53">
        <v>27981</v>
      </c>
      <c r="N50" s="52" t="s">
        <v>23</v>
      </c>
      <c r="O50" s="53">
        <v>11460</v>
      </c>
      <c r="P50" s="52" t="s">
        <v>23</v>
      </c>
      <c r="Q50" s="53">
        <v>44080</v>
      </c>
      <c r="R50" s="52" t="s">
        <v>23</v>
      </c>
      <c r="S50" s="53">
        <v>6349</v>
      </c>
      <c r="T50" s="52" t="s">
        <v>23</v>
      </c>
      <c r="U50" s="53">
        <v>16950</v>
      </c>
      <c r="V50" s="52" t="s">
        <v>23</v>
      </c>
      <c r="W50" s="53">
        <v>9373</v>
      </c>
      <c r="X50" s="52" t="s">
        <v>23</v>
      </c>
      <c r="Y50" s="53">
        <v>17276</v>
      </c>
      <c r="Z50" s="52" t="s">
        <v>23</v>
      </c>
      <c r="AA50" s="53">
        <v>26252</v>
      </c>
      <c r="AB50" s="52" t="s">
        <v>23</v>
      </c>
      <c r="AC50" s="53">
        <f t="shared" si="1"/>
        <v>445684</v>
      </c>
      <c r="AD50" s="18"/>
      <c r="AH50" s="18"/>
      <c r="AI50" s="18"/>
      <c r="AJ50" s="18"/>
      <c r="AK50" s="28"/>
      <c r="AL50" s="28"/>
      <c r="AM50" s="18"/>
      <c r="AO50" s="18"/>
    </row>
    <row r="51" spans="1:41" x14ac:dyDescent="0.2">
      <c r="A51" s="2"/>
      <c r="B51" s="2"/>
      <c r="C51" s="2" t="s">
        <v>17</v>
      </c>
      <c r="D51" s="52" t="s">
        <v>23</v>
      </c>
      <c r="E51" s="53">
        <v>89438</v>
      </c>
      <c r="F51" s="52" t="s">
        <v>23</v>
      </c>
      <c r="G51" s="53">
        <v>293697</v>
      </c>
      <c r="H51" s="52" t="s">
        <v>23</v>
      </c>
      <c r="I51" s="53">
        <v>57139</v>
      </c>
      <c r="J51" s="52" t="s">
        <v>23</v>
      </c>
      <c r="K51" s="53">
        <v>130951</v>
      </c>
      <c r="L51" s="52" t="s">
        <v>23</v>
      </c>
      <c r="M51" s="53">
        <v>78843</v>
      </c>
      <c r="N51" s="52" t="s">
        <v>23</v>
      </c>
      <c r="O51" s="53">
        <v>67576</v>
      </c>
      <c r="P51" s="52" t="s">
        <v>23</v>
      </c>
      <c r="Q51" s="53">
        <v>88154</v>
      </c>
      <c r="R51" s="52" t="s">
        <v>23</v>
      </c>
      <c r="S51" s="53">
        <v>57658</v>
      </c>
      <c r="T51" s="52" t="s">
        <v>23</v>
      </c>
      <c r="U51" s="53">
        <v>78807</v>
      </c>
      <c r="V51" s="52" t="s">
        <v>23</v>
      </c>
      <c r="W51" s="53">
        <v>66208</v>
      </c>
      <c r="X51" s="52" t="s">
        <v>23</v>
      </c>
      <c r="Y51" s="53">
        <v>81403</v>
      </c>
      <c r="Z51" s="52" t="s">
        <v>23</v>
      </c>
      <c r="AA51" s="53">
        <v>82405</v>
      </c>
      <c r="AB51" s="52" t="s">
        <v>23</v>
      </c>
      <c r="AC51" s="53">
        <f t="shared" si="1"/>
        <v>1172279</v>
      </c>
      <c r="AD51" s="18"/>
      <c r="AH51" s="18"/>
      <c r="AJ51" s="18"/>
      <c r="AK51" s="28"/>
      <c r="AL51" s="28"/>
      <c r="AM51" s="18"/>
      <c r="AO51" s="18"/>
    </row>
    <row r="52" spans="1:41" x14ac:dyDescent="0.2">
      <c r="A52" s="3">
        <v>311</v>
      </c>
      <c r="B52" s="3" t="s">
        <v>10</v>
      </c>
      <c r="C52" s="3" t="s">
        <v>18</v>
      </c>
      <c r="D52" s="56">
        <v>132</v>
      </c>
      <c r="E52" s="57">
        <v>28863</v>
      </c>
      <c r="F52" s="56">
        <v>79</v>
      </c>
      <c r="G52" s="57">
        <v>18250</v>
      </c>
      <c r="H52" s="56">
        <v>176</v>
      </c>
      <c r="I52" s="57">
        <v>39796</v>
      </c>
      <c r="J52" s="56">
        <v>137</v>
      </c>
      <c r="K52" s="57">
        <v>29794</v>
      </c>
      <c r="L52" s="56">
        <v>46</v>
      </c>
      <c r="M52" s="57">
        <v>11051</v>
      </c>
      <c r="N52" s="56">
        <v>183</v>
      </c>
      <c r="O52" s="57">
        <v>40113</v>
      </c>
      <c r="P52" s="56">
        <v>170</v>
      </c>
      <c r="Q52" s="57">
        <v>36172</v>
      </c>
      <c r="R52" s="56">
        <v>178</v>
      </c>
      <c r="S52" s="57">
        <v>38021</v>
      </c>
      <c r="T52" s="56">
        <v>168</v>
      </c>
      <c r="U52" s="57">
        <v>36224</v>
      </c>
      <c r="V52" s="56">
        <v>154</v>
      </c>
      <c r="W52" s="57">
        <v>33670</v>
      </c>
      <c r="X52" s="56">
        <v>133</v>
      </c>
      <c r="Y52" s="57">
        <v>29391</v>
      </c>
      <c r="Z52" s="56">
        <v>284</v>
      </c>
      <c r="AA52" s="57">
        <v>59372</v>
      </c>
      <c r="AB52" s="268">
        <f>SUMIF($D$2:$AA$2, "No. of Dwelling Units Approved", D52:AA52)</f>
        <v>1840</v>
      </c>
      <c r="AC52" s="258">
        <f t="shared" si="1"/>
        <v>400717</v>
      </c>
      <c r="AD52" s="18"/>
      <c r="AH52" s="18"/>
      <c r="AI52" s="18"/>
      <c r="AJ52" s="18"/>
      <c r="AK52" s="28"/>
      <c r="AL52" s="28"/>
      <c r="AM52" s="18"/>
      <c r="AO52" s="18"/>
    </row>
    <row r="53" spans="1:41" x14ac:dyDescent="0.2">
      <c r="A53" s="3"/>
      <c r="B53" s="3"/>
      <c r="C53" s="3" t="s">
        <v>19</v>
      </c>
      <c r="D53" s="56">
        <v>21</v>
      </c>
      <c r="E53" s="57">
        <v>3503</v>
      </c>
      <c r="F53" s="56">
        <v>2</v>
      </c>
      <c r="G53" s="57">
        <v>289</v>
      </c>
      <c r="H53" s="56">
        <v>40</v>
      </c>
      <c r="I53" s="57">
        <v>7995</v>
      </c>
      <c r="J53" s="56">
        <v>8</v>
      </c>
      <c r="K53" s="57">
        <v>1350</v>
      </c>
      <c r="L53" s="56">
        <v>13</v>
      </c>
      <c r="M53" s="57">
        <v>2168</v>
      </c>
      <c r="N53" s="56">
        <v>4</v>
      </c>
      <c r="O53" s="57">
        <v>610</v>
      </c>
      <c r="P53" s="56">
        <v>16</v>
      </c>
      <c r="Q53" s="57">
        <v>2218</v>
      </c>
      <c r="R53" s="56">
        <v>74</v>
      </c>
      <c r="S53" s="57">
        <v>11474</v>
      </c>
      <c r="T53" s="56">
        <v>16</v>
      </c>
      <c r="U53" s="57">
        <v>2443</v>
      </c>
      <c r="V53" s="56">
        <v>12</v>
      </c>
      <c r="W53" s="57">
        <v>1885</v>
      </c>
      <c r="X53" s="56">
        <v>8</v>
      </c>
      <c r="Y53" s="57">
        <v>1489</v>
      </c>
      <c r="Z53" s="56">
        <v>107</v>
      </c>
      <c r="AA53" s="57">
        <v>17549</v>
      </c>
      <c r="AB53" s="268">
        <f>SUMIF($D$2:$AA$2, "No. of Dwelling Units Approved", D53:AA53)</f>
        <v>321</v>
      </c>
      <c r="AC53" s="258">
        <f t="shared" si="1"/>
        <v>52973</v>
      </c>
      <c r="AD53" s="18"/>
      <c r="AH53" s="18"/>
      <c r="AI53" s="18"/>
      <c r="AJ53" s="18"/>
      <c r="AK53" s="28"/>
      <c r="AL53" s="28"/>
      <c r="AM53" s="18"/>
      <c r="AO53" s="18"/>
    </row>
    <row r="54" spans="1:41" x14ac:dyDescent="0.2">
      <c r="A54" s="3"/>
      <c r="B54" s="3"/>
      <c r="C54" s="3" t="s">
        <v>20</v>
      </c>
      <c r="D54" s="56">
        <v>153</v>
      </c>
      <c r="E54" s="57">
        <v>32366</v>
      </c>
      <c r="F54" s="56">
        <v>81</v>
      </c>
      <c r="G54" s="57">
        <v>18538</v>
      </c>
      <c r="H54" s="56">
        <v>216</v>
      </c>
      <c r="I54" s="57">
        <v>47790</v>
      </c>
      <c r="J54" s="56">
        <v>145</v>
      </c>
      <c r="K54" s="57">
        <v>31144</v>
      </c>
      <c r="L54" s="56">
        <v>59</v>
      </c>
      <c r="M54" s="57">
        <v>13219</v>
      </c>
      <c r="N54" s="56">
        <v>187</v>
      </c>
      <c r="O54" s="57">
        <v>40723</v>
      </c>
      <c r="P54" s="56">
        <v>186</v>
      </c>
      <c r="Q54" s="57">
        <v>38391</v>
      </c>
      <c r="R54" s="56">
        <v>252</v>
      </c>
      <c r="S54" s="57">
        <v>49495</v>
      </c>
      <c r="T54" s="56">
        <v>184</v>
      </c>
      <c r="U54" s="57">
        <v>38668</v>
      </c>
      <c r="V54" s="56">
        <v>166</v>
      </c>
      <c r="W54" s="57">
        <v>35555</v>
      </c>
      <c r="X54" s="56">
        <v>141</v>
      </c>
      <c r="Y54" s="57">
        <v>30880</v>
      </c>
      <c r="Z54" s="56">
        <v>391</v>
      </c>
      <c r="AA54" s="57">
        <v>76920</v>
      </c>
      <c r="AB54" s="268">
        <f>SUMIF($D$2:$AA$2, "No. of Dwelling Units Approved", D54:AA54)</f>
        <v>2161</v>
      </c>
      <c r="AC54" s="258">
        <f t="shared" si="1"/>
        <v>453689</v>
      </c>
      <c r="AD54" s="18"/>
      <c r="AH54" s="18"/>
      <c r="AI54" s="18"/>
      <c r="AJ54" s="18"/>
      <c r="AK54" s="28"/>
      <c r="AL54" s="28"/>
      <c r="AM54" s="18"/>
      <c r="AO54" s="18"/>
    </row>
    <row r="55" spans="1:41" x14ac:dyDescent="0.2">
      <c r="A55" s="3"/>
      <c r="B55" s="3"/>
      <c r="C55" s="3" t="s">
        <v>14</v>
      </c>
      <c r="D55" s="56" t="s">
        <v>23</v>
      </c>
      <c r="E55" s="57">
        <v>3417</v>
      </c>
      <c r="F55" s="56" t="s">
        <v>23</v>
      </c>
      <c r="G55" s="57">
        <v>1867</v>
      </c>
      <c r="H55" s="56" t="s">
        <v>23</v>
      </c>
      <c r="I55" s="57">
        <v>2490</v>
      </c>
      <c r="J55" s="56" t="s">
        <v>23</v>
      </c>
      <c r="K55" s="57">
        <v>2666</v>
      </c>
      <c r="L55" s="56" t="s">
        <v>23</v>
      </c>
      <c r="M55" s="57">
        <v>1383</v>
      </c>
      <c r="N55" s="56" t="s">
        <v>23</v>
      </c>
      <c r="O55" s="57">
        <v>2358</v>
      </c>
      <c r="P55" s="56" t="s">
        <v>23</v>
      </c>
      <c r="Q55" s="57">
        <v>2059</v>
      </c>
      <c r="R55" s="56" t="s">
        <v>23</v>
      </c>
      <c r="S55" s="57">
        <v>2627</v>
      </c>
      <c r="T55" s="56" t="s">
        <v>23</v>
      </c>
      <c r="U55" s="57">
        <v>2447</v>
      </c>
      <c r="V55" s="56" t="s">
        <v>23</v>
      </c>
      <c r="W55" s="57">
        <v>2954</v>
      </c>
      <c r="X55" s="56" t="s">
        <v>23</v>
      </c>
      <c r="Y55" s="57">
        <v>2800</v>
      </c>
      <c r="Z55" s="56" t="s">
        <v>23</v>
      </c>
      <c r="AA55" s="57">
        <v>5924</v>
      </c>
      <c r="AB55" s="56" t="s">
        <v>23</v>
      </c>
      <c r="AC55" s="258">
        <f t="shared" si="1"/>
        <v>32992</v>
      </c>
      <c r="AD55" s="18"/>
      <c r="AH55" s="18"/>
      <c r="AI55" s="18"/>
      <c r="AJ55" s="18"/>
      <c r="AK55" s="28"/>
      <c r="AL55" s="28"/>
      <c r="AM55" s="18"/>
      <c r="AO55" s="18"/>
    </row>
    <row r="56" spans="1:41" x14ac:dyDescent="0.2">
      <c r="A56" s="3"/>
      <c r="B56" s="3"/>
      <c r="C56" s="3" t="s">
        <v>15</v>
      </c>
      <c r="D56" s="56" t="s">
        <v>23</v>
      </c>
      <c r="E56" s="57">
        <v>35783</v>
      </c>
      <c r="F56" s="56" t="s">
        <v>23</v>
      </c>
      <c r="G56" s="57">
        <v>20406</v>
      </c>
      <c r="H56" s="56" t="s">
        <v>23</v>
      </c>
      <c r="I56" s="57">
        <v>50280</v>
      </c>
      <c r="J56" s="56" t="s">
        <v>23</v>
      </c>
      <c r="K56" s="57">
        <v>33810</v>
      </c>
      <c r="L56" s="56" t="s">
        <v>23</v>
      </c>
      <c r="M56" s="57">
        <v>14602</v>
      </c>
      <c r="N56" s="56" t="s">
        <v>23</v>
      </c>
      <c r="O56" s="57">
        <v>43081</v>
      </c>
      <c r="P56" s="56" t="s">
        <v>23</v>
      </c>
      <c r="Q56" s="57">
        <v>40450</v>
      </c>
      <c r="R56" s="56" t="s">
        <v>23</v>
      </c>
      <c r="S56" s="57">
        <v>52122</v>
      </c>
      <c r="T56" s="56" t="s">
        <v>23</v>
      </c>
      <c r="U56" s="57">
        <v>41115</v>
      </c>
      <c r="V56" s="56" t="s">
        <v>23</v>
      </c>
      <c r="W56" s="57">
        <v>38509</v>
      </c>
      <c r="X56" s="56" t="s">
        <v>23</v>
      </c>
      <c r="Y56" s="57">
        <v>33679</v>
      </c>
      <c r="Z56" s="56" t="s">
        <v>23</v>
      </c>
      <c r="AA56" s="57">
        <v>82845</v>
      </c>
      <c r="AB56" s="56" t="s">
        <v>23</v>
      </c>
      <c r="AC56" s="258">
        <f t="shared" si="1"/>
        <v>486682</v>
      </c>
      <c r="AD56" s="18"/>
      <c r="AI56" s="18"/>
      <c r="AJ56" s="28"/>
      <c r="AK56" s="28"/>
      <c r="AL56" s="28"/>
      <c r="AM56" s="18"/>
      <c r="AO56" s="18"/>
    </row>
    <row r="57" spans="1:41" x14ac:dyDescent="0.2">
      <c r="A57" s="3"/>
      <c r="B57" s="3"/>
      <c r="C57" s="3" t="s">
        <v>16</v>
      </c>
      <c r="D57" s="56" t="s">
        <v>23</v>
      </c>
      <c r="E57" s="57">
        <v>7419</v>
      </c>
      <c r="F57" s="56" t="s">
        <v>23</v>
      </c>
      <c r="G57" s="57">
        <v>5329</v>
      </c>
      <c r="H57" s="56" t="s">
        <v>23</v>
      </c>
      <c r="I57" s="57">
        <v>8554</v>
      </c>
      <c r="J57" s="56" t="s">
        <v>23</v>
      </c>
      <c r="K57" s="57">
        <v>8114</v>
      </c>
      <c r="L57" s="56" t="s">
        <v>23</v>
      </c>
      <c r="M57" s="57">
        <v>1716</v>
      </c>
      <c r="N57" s="56" t="s">
        <v>23</v>
      </c>
      <c r="O57" s="57">
        <v>20027</v>
      </c>
      <c r="P57" s="56" t="s">
        <v>23</v>
      </c>
      <c r="Q57" s="57">
        <v>7378</v>
      </c>
      <c r="R57" s="56" t="s">
        <v>23</v>
      </c>
      <c r="S57" s="57">
        <v>14025</v>
      </c>
      <c r="T57" s="56" t="s">
        <v>23</v>
      </c>
      <c r="U57" s="57">
        <v>2739</v>
      </c>
      <c r="V57" s="56" t="s">
        <v>23</v>
      </c>
      <c r="W57" s="57">
        <v>21131</v>
      </c>
      <c r="X57" s="56" t="s">
        <v>23</v>
      </c>
      <c r="Y57" s="57">
        <v>6273</v>
      </c>
      <c r="Z57" s="56" t="s">
        <v>23</v>
      </c>
      <c r="AA57" s="57">
        <v>27939</v>
      </c>
      <c r="AB57" s="56" t="s">
        <v>23</v>
      </c>
      <c r="AC57" s="258">
        <f t="shared" si="1"/>
        <v>130644</v>
      </c>
      <c r="AD57" s="18"/>
      <c r="AI57" s="18"/>
      <c r="AJ57" s="28"/>
      <c r="AK57" s="28"/>
      <c r="AL57" s="28"/>
      <c r="AM57" s="18"/>
      <c r="AO57" s="18"/>
    </row>
    <row r="58" spans="1:41" x14ac:dyDescent="0.2">
      <c r="A58" s="3"/>
      <c r="B58" s="3"/>
      <c r="C58" s="3" t="s">
        <v>17</v>
      </c>
      <c r="D58" s="56" t="s">
        <v>23</v>
      </c>
      <c r="E58" s="57">
        <v>43202</v>
      </c>
      <c r="F58" s="56" t="s">
        <v>23</v>
      </c>
      <c r="G58" s="57">
        <v>25734</v>
      </c>
      <c r="H58" s="56" t="s">
        <v>23</v>
      </c>
      <c r="I58" s="57">
        <v>58834</v>
      </c>
      <c r="J58" s="56" t="s">
        <v>23</v>
      </c>
      <c r="K58" s="57">
        <v>41925</v>
      </c>
      <c r="L58" s="56" t="s">
        <v>23</v>
      </c>
      <c r="M58" s="57">
        <v>16318</v>
      </c>
      <c r="N58" s="56" t="s">
        <v>23</v>
      </c>
      <c r="O58" s="57">
        <v>63108</v>
      </c>
      <c r="P58" s="56" t="s">
        <v>23</v>
      </c>
      <c r="Q58" s="57">
        <v>47828</v>
      </c>
      <c r="R58" s="56" t="s">
        <v>23</v>
      </c>
      <c r="S58" s="57">
        <v>66147</v>
      </c>
      <c r="T58" s="56" t="s">
        <v>23</v>
      </c>
      <c r="U58" s="57">
        <v>43854</v>
      </c>
      <c r="V58" s="56" t="s">
        <v>23</v>
      </c>
      <c r="W58" s="57">
        <v>59640</v>
      </c>
      <c r="X58" s="56" t="s">
        <v>23</v>
      </c>
      <c r="Y58" s="57">
        <v>39952</v>
      </c>
      <c r="Z58" s="56" t="s">
        <v>23</v>
      </c>
      <c r="AA58" s="57">
        <v>110784</v>
      </c>
      <c r="AB58" s="56" t="s">
        <v>23</v>
      </c>
      <c r="AC58" s="258">
        <f t="shared" si="1"/>
        <v>617326</v>
      </c>
      <c r="AD58" s="18"/>
      <c r="AI58" s="18"/>
      <c r="AJ58" s="28"/>
      <c r="AK58" s="28"/>
      <c r="AL58" s="28"/>
      <c r="AM58" s="18"/>
      <c r="AO58" s="18"/>
    </row>
    <row r="59" spans="1:41" x14ac:dyDescent="0.2">
      <c r="A59" s="2">
        <v>313</v>
      </c>
      <c r="B59" s="2" t="s">
        <v>11</v>
      </c>
      <c r="C59" s="2" t="s">
        <v>18</v>
      </c>
      <c r="D59" s="52">
        <v>114</v>
      </c>
      <c r="E59" s="53">
        <v>24308</v>
      </c>
      <c r="F59" s="52">
        <v>83</v>
      </c>
      <c r="G59" s="53">
        <v>21693</v>
      </c>
      <c r="H59" s="52">
        <v>121</v>
      </c>
      <c r="I59" s="53">
        <v>27642</v>
      </c>
      <c r="J59" s="52">
        <v>108</v>
      </c>
      <c r="K59" s="53">
        <v>23959</v>
      </c>
      <c r="L59" s="52">
        <v>84</v>
      </c>
      <c r="M59" s="53">
        <v>19084</v>
      </c>
      <c r="N59" s="52">
        <v>89</v>
      </c>
      <c r="O59" s="53">
        <v>19708</v>
      </c>
      <c r="P59" s="52">
        <v>89</v>
      </c>
      <c r="Q59" s="53">
        <v>18580</v>
      </c>
      <c r="R59" s="52">
        <v>125</v>
      </c>
      <c r="S59" s="53">
        <v>26385</v>
      </c>
      <c r="T59" s="52">
        <v>132</v>
      </c>
      <c r="U59" s="53">
        <v>32978</v>
      </c>
      <c r="V59" s="52">
        <v>96</v>
      </c>
      <c r="W59" s="53">
        <v>24073</v>
      </c>
      <c r="X59" s="52">
        <v>125</v>
      </c>
      <c r="Y59" s="53">
        <v>26551</v>
      </c>
      <c r="Z59" s="52">
        <v>116</v>
      </c>
      <c r="AA59" s="53">
        <v>27481</v>
      </c>
      <c r="AB59" s="52">
        <f>SUMIF($D$2:$AA$2, "No. of Dwelling Units Approved", D59:AA59)</f>
        <v>1282</v>
      </c>
      <c r="AC59" s="53">
        <f t="shared" si="1"/>
        <v>292442</v>
      </c>
      <c r="AD59" s="18"/>
      <c r="AI59" s="18"/>
      <c r="AJ59" s="28"/>
      <c r="AK59" s="28"/>
      <c r="AL59" s="28"/>
      <c r="AM59" s="18"/>
      <c r="AO59" s="18"/>
    </row>
    <row r="60" spans="1:41" x14ac:dyDescent="0.2">
      <c r="A60" s="2"/>
      <c r="B60" s="2"/>
      <c r="C60" s="2" t="s">
        <v>19</v>
      </c>
      <c r="D60" s="52">
        <v>24</v>
      </c>
      <c r="E60" s="53">
        <v>3027</v>
      </c>
      <c r="F60" s="52">
        <v>37</v>
      </c>
      <c r="G60" s="53">
        <v>5648</v>
      </c>
      <c r="H60" s="52">
        <v>21</v>
      </c>
      <c r="I60" s="53">
        <v>3054</v>
      </c>
      <c r="J60" s="52">
        <v>26</v>
      </c>
      <c r="K60" s="53">
        <v>3922</v>
      </c>
      <c r="L60" s="52">
        <v>161</v>
      </c>
      <c r="M60" s="53">
        <v>29684</v>
      </c>
      <c r="N60" s="52">
        <v>32</v>
      </c>
      <c r="O60" s="53">
        <v>4568</v>
      </c>
      <c r="P60" s="52">
        <v>32</v>
      </c>
      <c r="Q60" s="53">
        <v>4765</v>
      </c>
      <c r="R60" s="52">
        <v>36</v>
      </c>
      <c r="S60" s="53">
        <v>5709</v>
      </c>
      <c r="T60" s="52">
        <v>56</v>
      </c>
      <c r="U60" s="53">
        <v>8756</v>
      </c>
      <c r="V60" s="52">
        <v>16</v>
      </c>
      <c r="W60" s="53">
        <v>2882</v>
      </c>
      <c r="X60" s="52">
        <v>26</v>
      </c>
      <c r="Y60" s="53">
        <v>3585</v>
      </c>
      <c r="Z60" s="52">
        <v>46</v>
      </c>
      <c r="AA60" s="53">
        <v>8029</v>
      </c>
      <c r="AB60" s="52">
        <f>SUMIF($D$2:$AA$2, "No. of Dwelling Units Approved", D60:AA60)</f>
        <v>513</v>
      </c>
      <c r="AC60" s="53">
        <f t="shared" si="1"/>
        <v>83629</v>
      </c>
      <c r="AD60" s="18"/>
      <c r="AH60" s="18"/>
      <c r="AI60" s="18"/>
      <c r="AJ60" s="18"/>
      <c r="AK60" s="28"/>
      <c r="AL60" s="28"/>
      <c r="AO60" s="18"/>
    </row>
    <row r="61" spans="1:41" x14ac:dyDescent="0.2">
      <c r="A61" s="2"/>
      <c r="B61" s="2"/>
      <c r="C61" s="2" t="s">
        <v>20</v>
      </c>
      <c r="D61" s="52">
        <v>138</v>
      </c>
      <c r="E61" s="53">
        <v>27335</v>
      </c>
      <c r="F61" s="52">
        <v>120</v>
      </c>
      <c r="G61" s="53">
        <v>27341</v>
      </c>
      <c r="H61" s="52">
        <v>142</v>
      </c>
      <c r="I61" s="53">
        <v>30696</v>
      </c>
      <c r="J61" s="52">
        <v>134</v>
      </c>
      <c r="K61" s="53">
        <v>27881</v>
      </c>
      <c r="L61" s="52">
        <v>245</v>
      </c>
      <c r="M61" s="53">
        <v>48768</v>
      </c>
      <c r="N61" s="52">
        <v>121</v>
      </c>
      <c r="O61" s="53">
        <v>24276</v>
      </c>
      <c r="P61" s="52">
        <v>121</v>
      </c>
      <c r="Q61" s="53">
        <v>23346</v>
      </c>
      <c r="R61" s="52">
        <v>161</v>
      </c>
      <c r="S61" s="53">
        <v>32094</v>
      </c>
      <c r="T61" s="52">
        <v>188</v>
      </c>
      <c r="U61" s="53">
        <v>41734</v>
      </c>
      <c r="V61" s="52">
        <v>112</v>
      </c>
      <c r="W61" s="53">
        <v>26955</v>
      </c>
      <c r="X61" s="52">
        <v>151</v>
      </c>
      <c r="Y61" s="53">
        <v>30136</v>
      </c>
      <c r="Z61" s="52">
        <v>162</v>
      </c>
      <c r="AA61" s="53">
        <v>35511</v>
      </c>
      <c r="AB61" s="52">
        <f>SUMIF($D$2:$AA$2, "No. of Dwelling Units Approved", D61:AA61)</f>
        <v>1795</v>
      </c>
      <c r="AC61" s="53">
        <f t="shared" si="1"/>
        <v>376073</v>
      </c>
      <c r="AD61" s="18"/>
      <c r="AI61" s="18"/>
      <c r="AJ61" s="28"/>
      <c r="AK61" s="28"/>
      <c r="AL61" s="28"/>
      <c r="AM61" s="18"/>
      <c r="AO61" s="18"/>
    </row>
    <row r="62" spans="1:41" x14ac:dyDescent="0.2">
      <c r="A62" s="2"/>
      <c r="B62" s="2"/>
      <c r="C62" s="2" t="s">
        <v>14</v>
      </c>
      <c r="D62" s="52" t="s">
        <v>23</v>
      </c>
      <c r="E62" s="53">
        <v>3395</v>
      </c>
      <c r="F62" s="52" t="s">
        <v>23</v>
      </c>
      <c r="G62" s="53">
        <v>2560</v>
      </c>
      <c r="H62" s="52" t="s">
        <v>23</v>
      </c>
      <c r="I62" s="53">
        <v>5859</v>
      </c>
      <c r="J62" s="52" t="s">
        <v>23</v>
      </c>
      <c r="K62" s="53">
        <v>5069</v>
      </c>
      <c r="L62" s="52" t="s">
        <v>23</v>
      </c>
      <c r="M62" s="53">
        <v>3343</v>
      </c>
      <c r="N62" s="52" t="s">
        <v>23</v>
      </c>
      <c r="O62" s="53">
        <v>2468</v>
      </c>
      <c r="P62" s="52" t="s">
        <v>23</v>
      </c>
      <c r="Q62" s="53">
        <v>3217</v>
      </c>
      <c r="R62" s="52" t="s">
        <v>23</v>
      </c>
      <c r="S62" s="53">
        <v>2652</v>
      </c>
      <c r="T62" s="52" t="s">
        <v>23</v>
      </c>
      <c r="U62" s="53">
        <v>5576</v>
      </c>
      <c r="V62" s="52" t="s">
        <v>23</v>
      </c>
      <c r="W62" s="53">
        <v>2876</v>
      </c>
      <c r="X62" s="52" t="s">
        <v>23</v>
      </c>
      <c r="Y62" s="53">
        <v>2857</v>
      </c>
      <c r="Z62" s="52" t="s">
        <v>23</v>
      </c>
      <c r="AA62" s="53">
        <v>3917</v>
      </c>
      <c r="AB62" s="52" t="s">
        <v>23</v>
      </c>
      <c r="AC62" s="53">
        <f t="shared" si="1"/>
        <v>43789</v>
      </c>
      <c r="AD62" s="18"/>
      <c r="AI62" s="18"/>
      <c r="AJ62" s="28"/>
      <c r="AK62" s="28"/>
      <c r="AL62" s="28"/>
      <c r="AM62" s="18"/>
      <c r="AO62" s="18"/>
    </row>
    <row r="63" spans="1:41" x14ac:dyDescent="0.2">
      <c r="A63" s="2"/>
      <c r="B63" s="2"/>
      <c r="C63" s="2" t="s">
        <v>15</v>
      </c>
      <c r="D63" s="52" t="s">
        <v>23</v>
      </c>
      <c r="E63" s="53">
        <v>30730</v>
      </c>
      <c r="F63" s="52" t="s">
        <v>23</v>
      </c>
      <c r="G63" s="53">
        <v>29901</v>
      </c>
      <c r="H63" s="52" t="s">
        <v>23</v>
      </c>
      <c r="I63" s="53">
        <v>36555</v>
      </c>
      <c r="J63" s="52" t="s">
        <v>23</v>
      </c>
      <c r="K63" s="53">
        <v>32950</v>
      </c>
      <c r="L63" s="52" t="s">
        <v>23</v>
      </c>
      <c r="M63" s="53">
        <v>52111</v>
      </c>
      <c r="N63" s="52" t="s">
        <v>23</v>
      </c>
      <c r="O63" s="53">
        <v>26745</v>
      </c>
      <c r="P63" s="52" t="s">
        <v>23</v>
      </c>
      <c r="Q63" s="53">
        <v>26563</v>
      </c>
      <c r="R63" s="52" t="s">
        <v>23</v>
      </c>
      <c r="S63" s="53">
        <v>34746</v>
      </c>
      <c r="T63" s="52" t="s">
        <v>23</v>
      </c>
      <c r="U63" s="53">
        <v>47310</v>
      </c>
      <c r="V63" s="52" t="s">
        <v>23</v>
      </c>
      <c r="W63" s="53">
        <v>29831</v>
      </c>
      <c r="X63" s="52" t="s">
        <v>23</v>
      </c>
      <c r="Y63" s="53">
        <v>32992</v>
      </c>
      <c r="Z63" s="52" t="s">
        <v>23</v>
      </c>
      <c r="AA63" s="53">
        <v>39427</v>
      </c>
      <c r="AB63" s="52" t="s">
        <v>23</v>
      </c>
      <c r="AC63" s="53">
        <f t="shared" si="1"/>
        <v>419861</v>
      </c>
      <c r="AD63" s="18"/>
      <c r="AH63" s="18"/>
      <c r="AI63" s="18"/>
      <c r="AJ63" s="18"/>
      <c r="AK63" s="28"/>
      <c r="AL63" s="28"/>
      <c r="AM63" s="18"/>
      <c r="AO63" s="18"/>
    </row>
    <row r="64" spans="1:41" x14ac:dyDescent="0.2">
      <c r="A64" s="2"/>
      <c r="B64" s="2"/>
      <c r="C64" s="2" t="s">
        <v>16</v>
      </c>
      <c r="D64" s="52" t="s">
        <v>23</v>
      </c>
      <c r="E64" s="53">
        <v>7109</v>
      </c>
      <c r="F64" s="52" t="s">
        <v>23</v>
      </c>
      <c r="G64" s="53">
        <v>21978</v>
      </c>
      <c r="H64" s="52" t="s">
        <v>23</v>
      </c>
      <c r="I64" s="53">
        <v>16331</v>
      </c>
      <c r="J64" s="52" t="s">
        <v>23</v>
      </c>
      <c r="K64" s="53">
        <v>11212</v>
      </c>
      <c r="L64" s="52" t="s">
        <v>23</v>
      </c>
      <c r="M64" s="53">
        <v>20651</v>
      </c>
      <c r="N64" s="52" t="s">
        <v>23</v>
      </c>
      <c r="O64" s="53">
        <v>3891</v>
      </c>
      <c r="P64" s="52" t="s">
        <v>23</v>
      </c>
      <c r="Q64" s="53">
        <v>6366</v>
      </c>
      <c r="R64" s="52" t="s">
        <v>23</v>
      </c>
      <c r="S64" s="53">
        <v>16163</v>
      </c>
      <c r="T64" s="52" t="s">
        <v>23</v>
      </c>
      <c r="U64" s="53">
        <v>11722</v>
      </c>
      <c r="V64" s="52" t="s">
        <v>23</v>
      </c>
      <c r="W64" s="53">
        <v>2390</v>
      </c>
      <c r="X64" s="52" t="s">
        <v>23</v>
      </c>
      <c r="Y64" s="53">
        <v>8403</v>
      </c>
      <c r="Z64" s="52" t="s">
        <v>23</v>
      </c>
      <c r="AA64" s="53">
        <v>19607</v>
      </c>
      <c r="AB64" s="52" t="s">
        <v>23</v>
      </c>
      <c r="AC64" s="53">
        <f t="shared" si="1"/>
        <v>145823</v>
      </c>
      <c r="AD64" s="18"/>
      <c r="AI64" s="18"/>
      <c r="AJ64" s="28"/>
      <c r="AK64" s="28"/>
      <c r="AL64" s="28"/>
      <c r="AM64" s="18"/>
      <c r="AO64" s="18"/>
    </row>
    <row r="65" spans="1:41" x14ac:dyDescent="0.2">
      <c r="A65" s="2"/>
      <c r="B65" s="2"/>
      <c r="C65" s="2" t="s">
        <v>17</v>
      </c>
      <c r="D65" s="52" t="s">
        <v>23</v>
      </c>
      <c r="E65" s="53">
        <v>37839</v>
      </c>
      <c r="F65" s="52" t="s">
        <v>23</v>
      </c>
      <c r="G65" s="53">
        <v>51879</v>
      </c>
      <c r="H65" s="52" t="s">
        <v>23</v>
      </c>
      <c r="I65" s="53">
        <v>52886</v>
      </c>
      <c r="J65" s="52" t="s">
        <v>23</v>
      </c>
      <c r="K65" s="53">
        <v>44162</v>
      </c>
      <c r="L65" s="52" t="s">
        <v>23</v>
      </c>
      <c r="M65" s="53">
        <v>72761</v>
      </c>
      <c r="N65" s="52" t="s">
        <v>23</v>
      </c>
      <c r="O65" s="53">
        <v>30636</v>
      </c>
      <c r="P65" s="52" t="s">
        <v>23</v>
      </c>
      <c r="Q65" s="53">
        <v>32929</v>
      </c>
      <c r="R65" s="52" t="s">
        <v>23</v>
      </c>
      <c r="S65" s="53">
        <v>50910</v>
      </c>
      <c r="T65" s="52" t="s">
        <v>23</v>
      </c>
      <c r="U65" s="53">
        <v>59031</v>
      </c>
      <c r="V65" s="52" t="s">
        <v>23</v>
      </c>
      <c r="W65" s="53">
        <v>32221</v>
      </c>
      <c r="X65" s="52" t="s">
        <v>23</v>
      </c>
      <c r="Y65" s="53">
        <v>41395</v>
      </c>
      <c r="Z65" s="52" t="s">
        <v>23</v>
      </c>
      <c r="AA65" s="53">
        <v>59034</v>
      </c>
      <c r="AB65" s="52" t="s">
        <v>23</v>
      </c>
      <c r="AC65" s="53">
        <f t="shared" si="1"/>
        <v>565683</v>
      </c>
      <c r="AD65" s="18"/>
      <c r="AH65" s="18"/>
      <c r="AI65" s="18"/>
      <c r="AJ65" s="18"/>
      <c r="AK65" s="28"/>
      <c r="AL65" s="28"/>
      <c r="AM65" s="18"/>
      <c r="AO65" s="18"/>
    </row>
    <row r="66" spans="1:41" x14ac:dyDescent="0.2">
      <c r="A66" s="3">
        <v>314</v>
      </c>
      <c r="B66" s="3" t="s">
        <v>12</v>
      </c>
      <c r="C66" s="3" t="s">
        <v>18</v>
      </c>
      <c r="D66" s="56">
        <v>159</v>
      </c>
      <c r="E66" s="57">
        <v>39486</v>
      </c>
      <c r="F66" s="56">
        <v>222</v>
      </c>
      <c r="G66" s="57">
        <v>48926</v>
      </c>
      <c r="H66" s="56">
        <v>150</v>
      </c>
      <c r="I66" s="57">
        <v>33353</v>
      </c>
      <c r="J66" s="56">
        <v>188</v>
      </c>
      <c r="K66" s="57">
        <v>43622</v>
      </c>
      <c r="L66" s="56">
        <v>187</v>
      </c>
      <c r="M66" s="57">
        <v>41812</v>
      </c>
      <c r="N66" s="56">
        <v>151</v>
      </c>
      <c r="O66" s="57">
        <v>36209</v>
      </c>
      <c r="P66" s="56">
        <v>140</v>
      </c>
      <c r="Q66" s="57">
        <v>31904</v>
      </c>
      <c r="R66" s="56">
        <v>131</v>
      </c>
      <c r="S66" s="57">
        <v>32306</v>
      </c>
      <c r="T66" s="56">
        <v>146</v>
      </c>
      <c r="U66" s="57">
        <v>33662</v>
      </c>
      <c r="V66" s="56">
        <v>109</v>
      </c>
      <c r="W66" s="57">
        <v>26991</v>
      </c>
      <c r="X66" s="18">
        <v>106</v>
      </c>
      <c r="Y66" s="57">
        <v>25820</v>
      </c>
      <c r="Z66" s="18">
        <v>75</v>
      </c>
      <c r="AA66" s="57">
        <v>17767</v>
      </c>
      <c r="AB66" s="268">
        <f>SUMIF($D$2:$AA$2, "No. of Dwelling Units Approved", D66:AA66)</f>
        <v>1764</v>
      </c>
      <c r="AC66" s="258">
        <f t="shared" si="1"/>
        <v>411858</v>
      </c>
      <c r="AD66" s="18"/>
      <c r="AH66" s="18"/>
      <c r="AI66" s="18"/>
      <c r="AJ66" s="18"/>
      <c r="AK66" s="28"/>
      <c r="AL66" s="28"/>
      <c r="AM66" s="18"/>
      <c r="AO66" s="18"/>
    </row>
    <row r="67" spans="1:41" x14ac:dyDescent="0.2">
      <c r="A67" s="3"/>
      <c r="B67" s="3"/>
      <c r="C67" s="3" t="s">
        <v>19</v>
      </c>
      <c r="D67" s="56">
        <v>52</v>
      </c>
      <c r="E67" s="57">
        <v>9866</v>
      </c>
      <c r="F67" s="56">
        <v>12</v>
      </c>
      <c r="G67" s="57">
        <v>1645</v>
      </c>
      <c r="H67" s="56">
        <v>137</v>
      </c>
      <c r="I67" s="57">
        <v>22402</v>
      </c>
      <c r="J67" s="56">
        <v>38</v>
      </c>
      <c r="K67" s="57">
        <v>6330</v>
      </c>
      <c r="L67" s="56">
        <v>89</v>
      </c>
      <c r="M67" s="57">
        <v>11854</v>
      </c>
      <c r="N67" s="56">
        <v>27</v>
      </c>
      <c r="O67" s="57">
        <v>4100</v>
      </c>
      <c r="P67" s="56">
        <v>34</v>
      </c>
      <c r="Q67" s="57">
        <v>5305</v>
      </c>
      <c r="R67" s="56">
        <v>44</v>
      </c>
      <c r="S67" s="57">
        <v>7063</v>
      </c>
      <c r="T67" s="56">
        <v>29</v>
      </c>
      <c r="U67" s="57">
        <v>4956</v>
      </c>
      <c r="V67" s="56">
        <v>12</v>
      </c>
      <c r="W67" s="57">
        <v>2344</v>
      </c>
      <c r="X67" s="18">
        <v>111</v>
      </c>
      <c r="Y67" s="57">
        <v>19018</v>
      </c>
      <c r="Z67" s="18">
        <v>20</v>
      </c>
      <c r="AA67" s="57">
        <v>3357</v>
      </c>
      <c r="AB67" s="268">
        <f>SUMIF($D$2:$AA$2, "No. of Dwelling Units Approved", D67:AA67)</f>
        <v>605</v>
      </c>
      <c r="AC67" s="258">
        <f t="shared" ref="AC67:AC79" si="42">SUMIF($D$2:$AA$2, "Value of Approvals ($000)", D67:AA67)</f>
        <v>98240</v>
      </c>
      <c r="AD67" s="18"/>
      <c r="AH67" s="18"/>
      <c r="AI67" s="18"/>
      <c r="AJ67" s="18"/>
      <c r="AK67" s="28"/>
      <c r="AL67" s="28"/>
    </row>
    <row r="68" spans="1:41" x14ac:dyDescent="0.2">
      <c r="A68" s="3"/>
      <c r="B68" s="3"/>
      <c r="C68" s="3" t="s">
        <v>20</v>
      </c>
      <c r="D68" s="56">
        <v>211</v>
      </c>
      <c r="E68" s="57">
        <v>49352</v>
      </c>
      <c r="F68" s="56">
        <v>234</v>
      </c>
      <c r="G68" s="57">
        <v>50572</v>
      </c>
      <c r="H68" s="56">
        <v>287</v>
      </c>
      <c r="I68" s="57">
        <v>55755</v>
      </c>
      <c r="J68" s="56">
        <v>226</v>
      </c>
      <c r="K68" s="57">
        <v>49953</v>
      </c>
      <c r="L68" s="56">
        <v>276</v>
      </c>
      <c r="M68" s="57">
        <v>53666</v>
      </c>
      <c r="N68" s="56">
        <v>178</v>
      </c>
      <c r="O68" s="57">
        <v>40309</v>
      </c>
      <c r="P68" s="56">
        <v>174</v>
      </c>
      <c r="Q68" s="57">
        <v>37209</v>
      </c>
      <c r="R68" s="56">
        <v>175</v>
      </c>
      <c r="S68" s="57">
        <v>39369</v>
      </c>
      <c r="T68" s="56">
        <v>175</v>
      </c>
      <c r="U68" s="57">
        <v>38618</v>
      </c>
      <c r="V68" s="56">
        <v>121</v>
      </c>
      <c r="W68" s="57">
        <v>29335</v>
      </c>
      <c r="X68" s="18">
        <v>217</v>
      </c>
      <c r="Y68" s="57">
        <v>44837</v>
      </c>
      <c r="Z68" s="18">
        <v>95</v>
      </c>
      <c r="AA68" s="57">
        <v>21125</v>
      </c>
      <c r="AB68" s="268">
        <f>SUMIF($D$2:$AA$2, "No. of Dwelling Units Approved", D68:AA68)</f>
        <v>2369</v>
      </c>
      <c r="AC68" s="258">
        <f t="shared" si="42"/>
        <v>510100</v>
      </c>
      <c r="AD68" s="18"/>
      <c r="AH68" s="18"/>
      <c r="AI68" s="18"/>
      <c r="AJ68" s="18"/>
      <c r="AM68" s="18"/>
      <c r="AO68" s="18"/>
    </row>
    <row r="69" spans="1:41" x14ac:dyDescent="0.2">
      <c r="A69" s="3"/>
      <c r="B69" s="3"/>
      <c r="C69" s="3" t="s">
        <v>14</v>
      </c>
      <c r="D69" s="56" t="s">
        <v>23</v>
      </c>
      <c r="E69" s="57">
        <v>4313</v>
      </c>
      <c r="F69" s="56" t="s">
        <v>23</v>
      </c>
      <c r="G69" s="57">
        <v>2923</v>
      </c>
      <c r="H69" s="56" t="s">
        <v>23</v>
      </c>
      <c r="I69" s="57">
        <v>3097</v>
      </c>
      <c r="J69" s="56" t="s">
        <v>23</v>
      </c>
      <c r="K69" s="57">
        <v>2901</v>
      </c>
      <c r="L69" s="56" t="s">
        <v>23</v>
      </c>
      <c r="M69" s="57">
        <v>2649</v>
      </c>
      <c r="N69" s="56" t="s">
        <v>23</v>
      </c>
      <c r="O69" s="57">
        <v>2983</v>
      </c>
      <c r="P69" s="56" t="s">
        <v>23</v>
      </c>
      <c r="Q69" s="57">
        <v>1554</v>
      </c>
      <c r="R69" s="56" t="s">
        <v>23</v>
      </c>
      <c r="S69" s="57">
        <v>2842</v>
      </c>
      <c r="T69" s="56" t="s">
        <v>23</v>
      </c>
      <c r="U69" s="57">
        <v>3289</v>
      </c>
      <c r="V69" s="56" t="s">
        <v>23</v>
      </c>
      <c r="W69" s="57">
        <v>2673</v>
      </c>
      <c r="X69" s="56" t="s">
        <v>23</v>
      </c>
      <c r="Y69" s="57">
        <v>3014</v>
      </c>
      <c r="Z69" s="56" t="s">
        <v>23</v>
      </c>
      <c r="AA69" s="57">
        <v>3473</v>
      </c>
      <c r="AB69" s="56" t="s">
        <v>23</v>
      </c>
      <c r="AC69" s="258">
        <f t="shared" si="42"/>
        <v>35711</v>
      </c>
      <c r="AD69" s="18"/>
      <c r="AH69" s="18"/>
      <c r="AI69" s="18"/>
      <c r="AM69" s="18"/>
      <c r="AO69" s="18"/>
    </row>
    <row r="70" spans="1:41" x14ac:dyDescent="0.2">
      <c r="A70" s="3"/>
      <c r="B70" s="3"/>
      <c r="C70" s="3" t="s">
        <v>15</v>
      </c>
      <c r="D70" s="56" t="s">
        <v>23</v>
      </c>
      <c r="E70" s="57">
        <v>53665</v>
      </c>
      <c r="F70" s="56" t="s">
        <v>23</v>
      </c>
      <c r="G70" s="57">
        <v>53494</v>
      </c>
      <c r="H70" s="56" t="s">
        <v>23</v>
      </c>
      <c r="I70" s="57">
        <v>58852</v>
      </c>
      <c r="J70" s="56" t="s">
        <v>23</v>
      </c>
      <c r="K70" s="57">
        <v>52854</v>
      </c>
      <c r="L70" s="56" t="s">
        <v>23</v>
      </c>
      <c r="M70" s="57">
        <v>56315</v>
      </c>
      <c r="N70" s="56" t="s">
        <v>23</v>
      </c>
      <c r="O70" s="57">
        <v>43292</v>
      </c>
      <c r="P70" s="56" t="s">
        <v>23</v>
      </c>
      <c r="Q70" s="57">
        <v>38763</v>
      </c>
      <c r="R70" s="56" t="s">
        <v>23</v>
      </c>
      <c r="S70" s="57">
        <v>42211</v>
      </c>
      <c r="T70" s="56" t="s">
        <v>23</v>
      </c>
      <c r="U70" s="57">
        <v>41907</v>
      </c>
      <c r="V70" s="56" t="s">
        <v>23</v>
      </c>
      <c r="W70" s="57">
        <v>32008</v>
      </c>
      <c r="X70" s="56" t="s">
        <v>23</v>
      </c>
      <c r="Y70" s="57">
        <v>47851</v>
      </c>
      <c r="Z70" s="56" t="s">
        <v>23</v>
      </c>
      <c r="AA70" s="57">
        <v>24598</v>
      </c>
      <c r="AB70" s="56" t="s">
        <v>23</v>
      </c>
      <c r="AC70" s="258">
        <f t="shared" si="42"/>
        <v>545810</v>
      </c>
      <c r="AD70" s="18"/>
      <c r="AH70" s="18"/>
      <c r="AI70" s="18"/>
      <c r="AJ70" s="18"/>
      <c r="AM70" s="18"/>
      <c r="AO70" s="18"/>
    </row>
    <row r="71" spans="1:41" x14ac:dyDescent="0.2">
      <c r="A71" s="3"/>
      <c r="B71" s="3"/>
      <c r="C71" s="3" t="s">
        <v>16</v>
      </c>
      <c r="D71" s="56" t="s">
        <v>23</v>
      </c>
      <c r="E71" s="57">
        <v>9390</v>
      </c>
      <c r="F71" s="56" t="s">
        <v>23</v>
      </c>
      <c r="G71" s="57">
        <v>6907</v>
      </c>
      <c r="H71" s="56" t="s">
        <v>23</v>
      </c>
      <c r="I71" s="57">
        <v>1552</v>
      </c>
      <c r="J71" s="56" t="s">
        <v>23</v>
      </c>
      <c r="K71" s="57">
        <v>5785</v>
      </c>
      <c r="L71" s="56" t="s">
        <v>23</v>
      </c>
      <c r="M71" s="57">
        <v>6470</v>
      </c>
      <c r="N71" s="56" t="s">
        <v>23</v>
      </c>
      <c r="O71" s="57">
        <v>3894</v>
      </c>
      <c r="P71" s="56" t="s">
        <v>23</v>
      </c>
      <c r="Q71" s="57">
        <v>2432</v>
      </c>
      <c r="R71" s="56" t="s">
        <v>23</v>
      </c>
      <c r="S71" s="57">
        <v>13965</v>
      </c>
      <c r="T71" s="56" t="s">
        <v>23</v>
      </c>
      <c r="U71" s="57">
        <v>11069</v>
      </c>
      <c r="V71" s="56" t="s">
        <v>23</v>
      </c>
      <c r="W71" s="57">
        <v>61379</v>
      </c>
      <c r="X71" s="56" t="s">
        <v>23</v>
      </c>
      <c r="Y71" s="57">
        <v>5974</v>
      </c>
      <c r="Z71" s="56" t="s">
        <v>23</v>
      </c>
      <c r="AA71" s="57">
        <v>21264</v>
      </c>
      <c r="AB71" s="56" t="s">
        <v>23</v>
      </c>
      <c r="AC71" s="258">
        <f t="shared" si="42"/>
        <v>150081</v>
      </c>
      <c r="AD71" s="18"/>
      <c r="AM71" s="18"/>
    </row>
    <row r="72" spans="1:41" x14ac:dyDescent="0.2">
      <c r="A72" s="3"/>
      <c r="B72" s="3"/>
      <c r="C72" s="3" t="s">
        <v>17</v>
      </c>
      <c r="D72" s="56" t="s">
        <v>23</v>
      </c>
      <c r="E72" s="57">
        <v>63056</v>
      </c>
      <c r="F72" s="56" t="s">
        <v>23</v>
      </c>
      <c r="G72" s="57">
        <v>60402</v>
      </c>
      <c r="H72" s="56" t="s">
        <v>23</v>
      </c>
      <c r="I72" s="57">
        <v>60405</v>
      </c>
      <c r="J72" s="56" t="s">
        <v>23</v>
      </c>
      <c r="K72" s="57">
        <v>58639</v>
      </c>
      <c r="L72" s="56" t="s">
        <v>23</v>
      </c>
      <c r="M72" s="57">
        <v>62785</v>
      </c>
      <c r="N72" s="56" t="s">
        <v>23</v>
      </c>
      <c r="O72" s="57">
        <v>47186</v>
      </c>
      <c r="P72" s="56" t="s">
        <v>23</v>
      </c>
      <c r="Q72" s="57">
        <v>41195</v>
      </c>
      <c r="R72" s="56" t="s">
        <v>23</v>
      </c>
      <c r="S72" s="57">
        <v>56176</v>
      </c>
      <c r="T72" s="56" t="s">
        <v>23</v>
      </c>
      <c r="U72" s="57">
        <v>52976</v>
      </c>
      <c r="V72" s="56" t="s">
        <v>23</v>
      </c>
      <c r="W72" s="57">
        <v>93388</v>
      </c>
      <c r="X72" s="56" t="s">
        <v>23</v>
      </c>
      <c r="Y72" s="57">
        <v>53826</v>
      </c>
      <c r="Z72" s="56" t="s">
        <v>23</v>
      </c>
      <c r="AA72" s="57">
        <v>45862</v>
      </c>
      <c r="AB72" s="56" t="s">
        <v>23</v>
      </c>
      <c r="AC72" s="258">
        <f t="shared" si="42"/>
        <v>695896</v>
      </c>
      <c r="AD72" s="18"/>
      <c r="AM72" s="18"/>
      <c r="AO72" s="18"/>
    </row>
    <row r="73" spans="1:41" x14ac:dyDescent="0.2">
      <c r="A73" s="373" t="s">
        <v>65</v>
      </c>
      <c r="B73" s="10" t="s">
        <v>22</v>
      </c>
      <c r="C73" s="10" t="s">
        <v>18</v>
      </c>
      <c r="D73" s="58">
        <f>SUM(D38+D45+D52+D59+D66)</f>
        <v>889</v>
      </c>
      <c r="E73" s="59">
        <f>SUM(E38+E45+E52+E59+E66)</f>
        <v>233109</v>
      </c>
      <c r="F73" s="58">
        <f>SUM(F38+F45+F52+F59+F66)</f>
        <v>921</v>
      </c>
      <c r="G73" s="59">
        <f>SUM(G38+G45+G52+G59+G66)</f>
        <v>233506</v>
      </c>
      <c r="H73" s="58">
        <f>SUM(H38+H45+H52+H59+H66)</f>
        <v>1031</v>
      </c>
      <c r="I73" s="59">
        <f t="shared" ref="I73" si="43">SUM(I38+I45+I52+I59+I66)</f>
        <v>268712</v>
      </c>
      <c r="J73" s="58">
        <f>SUM(J38+J45+J52+J59+J66)</f>
        <v>996</v>
      </c>
      <c r="K73" s="59">
        <f t="shared" ref="K73:M73" si="44">SUM(K38+K45+K52+K59+K66)</f>
        <v>264590</v>
      </c>
      <c r="L73" s="58">
        <f>SUM(L38+L45+L52+L59+L66)</f>
        <v>826</v>
      </c>
      <c r="M73" s="59">
        <f t="shared" si="44"/>
        <v>218908</v>
      </c>
      <c r="N73" s="58">
        <f>SUM(N38+N45+N52+N59+N66)</f>
        <v>803</v>
      </c>
      <c r="O73" s="59">
        <f>SUM(O38+O45+O52+O59+O66)</f>
        <v>208794</v>
      </c>
      <c r="P73" s="58">
        <f>SUM(P38+P45+P52+P59+P66)</f>
        <v>845</v>
      </c>
      <c r="Q73" s="59">
        <f t="shared" ref="Q73" si="45">SUM(Q38+Q45+Q52+Q59+Q66)</f>
        <v>214481</v>
      </c>
      <c r="R73" s="58">
        <f>SUM(R38+R45+R52+R59+R66)</f>
        <v>857</v>
      </c>
      <c r="S73" s="59">
        <f t="shared" ref="S73:U73" si="46">SUM(S38+S45+S52+S59+S66)</f>
        <v>225498</v>
      </c>
      <c r="T73" s="58">
        <f>SUM(T38+T45+T52+T59+T66)</f>
        <v>930</v>
      </c>
      <c r="U73" s="59">
        <f t="shared" si="46"/>
        <v>252028</v>
      </c>
      <c r="V73" s="58">
        <f>SUM(V38+V45+V52+V59+V66)</f>
        <v>787</v>
      </c>
      <c r="W73" s="59">
        <f t="shared" ref="W73:Y73" si="47">SUM(W38+W45+W52+W59+W66)</f>
        <v>218781</v>
      </c>
      <c r="X73" s="58">
        <f>SUM(X38+X45+X52+X59+X66)</f>
        <v>785</v>
      </c>
      <c r="Y73" s="59">
        <f t="shared" si="47"/>
        <v>220753</v>
      </c>
      <c r="Z73" s="58">
        <f>SUM(Z38+Z45+Z52+Z59+Z66)</f>
        <v>960</v>
      </c>
      <c r="AA73" s="59">
        <f t="shared" ref="AA73" si="48">SUM(AA38+AA45+AA52+AA59+AA66)</f>
        <v>254449</v>
      </c>
      <c r="AB73" s="58">
        <f>SUMIF($D$2:$AA$2, "No. of Dwelling Units Approved", D73:AA73)</f>
        <v>10630</v>
      </c>
      <c r="AC73" s="59">
        <f t="shared" si="42"/>
        <v>2813609</v>
      </c>
      <c r="AD73" s="18"/>
    </row>
    <row r="74" spans="1:41" x14ac:dyDescent="0.2">
      <c r="A74" s="373"/>
      <c r="B74" s="10"/>
      <c r="C74" s="10" t="s">
        <v>19</v>
      </c>
      <c r="D74" s="58">
        <f t="shared" ref="D74:E75" si="49">SUM(D39+D46+D53+D60+D67)</f>
        <v>926</v>
      </c>
      <c r="E74" s="59">
        <f t="shared" si="49"/>
        <v>194678</v>
      </c>
      <c r="F74" s="58">
        <f t="shared" ref="F74:I74" si="50">SUM(F39+F46+F53+F60+F67)</f>
        <v>1010</v>
      </c>
      <c r="G74" s="59">
        <f t="shared" si="50"/>
        <v>281596</v>
      </c>
      <c r="H74" s="58">
        <f>SUM(H39+H46+H53+H60+H67)</f>
        <v>864</v>
      </c>
      <c r="I74" s="59">
        <f t="shared" si="50"/>
        <v>169483</v>
      </c>
      <c r="J74" s="58">
        <f t="shared" ref="J74:K74" si="51">SUM(J39+J46+J53+J60+J67)</f>
        <v>1093</v>
      </c>
      <c r="K74" s="59">
        <f t="shared" si="51"/>
        <v>243513</v>
      </c>
      <c r="L74" s="58">
        <f t="shared" ref="L74:M74" si="52">SUM(L39+L46+L53+L60+L67)</f>
        <v>1282</v>
      </c>
      <c r="M74" s="59">
        <f t="shared" si="52"/>
        <v>280933</v>
      </c>
      <c r="N74" s="58">
        <f>SUM(N39+N46+N53+N60+N67)</f>
        <v>1269</v>
      </c>
      <c r="O74" s="59">
        <f>SUM(O39+O46+O53+O60+O67)</f>
        <v>276836</v>
      </c>
      <c r="P74" s="58">
        <f t="shared" ref="P74:Q74" si="53">SUM(P39+P46+P53+P60+P67)</f>
        <v>1378</v>
      </c>
      <c r="Q74" s="59">
        <f t="shared" si="53"/>
        <v>345532</v>
      </c>
      <c r="R74" s="58">
        <f t="shared" ref="R74:S74" si="54">SUM(R39+R46+R53+R60+R67)</f>
        <v>1268</v>
      </c>
      <c r="S74" s="59">
        <f t="shared" si="54"/>
        <v>263953</v>
      </c>
      <c r="T74" s="58">
        <f t="shared" ref="T74:U74" si="55">SUM(T39+T46+T53+T60+T67)</f>
        <v>1776</v>
      </c>
      <c r="U74" s="59">
        <f t="shared" si="55"/>
        <v>573524</v>
      </c>
      <c r="V74" s="58">
        <f t="shared" ref="V74:W74" si="56">SUM(V39+V46+V53+V60+V67)</f>
        <v>859</v>
      </c>
      <c r="W74" s="59">
        <f t="shared" si="56"/>
        <v>188759</v>
      </c>
      <c r="X74" s="58">
        <f t="shared" ref="X74:Y74" si="57">SUM(X39+X46+X53+X60+X67)</f>
        <v>1648</v>
      </c>
      <c r="Y74" s="59">
        <f t="shared" si="57"/>
        <v>373880</v>
      </c>
      <c r="Z74" s="58">
        <f t="shared" ref="Z74:AA74" si="58">SUM(Z39+Z46+Z53+Z60+Z67)</f>
        <v>2004</v>
      </c>
      <c r="AA74" s="59">
        <f t="shared" si="58"/>
        <v>473132</v>
      </c>
      <c r="AB74" s="58">
        <f>SUMIF($D$2:$AA$2, "No. of Dwelling Units Approved", D74:AA74)</f>
        <v>15377</v>
      </c>
      <c r="AC74" s="59">
        <f t="shared" si="42"/>
        <v>3665819</v>
      </c>
      <c r="AD74" s="18"/>
    </row>
    <row r="75" spans="1:41" x14ac:dyDescent="0.2">
      <c r="A75" s="373"/>
      <c r="B75" s="10"/>
      <c r="C75" s="10" t="s">
        <v>20</v>
      </c>
      <c r="D75" s="58">
        <f t="shared" si="49"/>
        <v>1815</v>
      </c>
      <c r="E75" s="59">
        <f t="shared" si="49"/>
        <v>427787</v>
      </c>
      <c r="F75" s="58">
        <f t="shared" ref="F75" si="59">SUM(F40+F47+F54+F61+F68)</f>
        <v>1931</v>
      </c>
      <c r="G75" s="59">
        <f>SUM(G40+G47+G54+G61+G68)</f>
        <v>515102</v>
      </c>
      <c r="H75" s="58">
        <f>SUM(H40+H47+H54+H61+H68)</f>
        <v>1895</v>
      </c>
      <c r="I75" s="59">
        <f t="shared" ref="I75" si="60">SUM(I40+I47+I54+I61+I68)</f>
        <v>438195</v>
      </c>
      <c r="J75" s="58">
        <f t="shared" ref="J75:K75" si="61">SUM(J40+J47+J54+J61+J68)</f>
        <v>2089</v>
      </c>
      <c r="K75" s="59">
        <f t="shared" si="61"/>
        <v>508103</v>
      </c>
      <c r="L75" s="58">
        <f t="shared" ref="L75:M75" si="62">SUM(L40+L47+L54+L61+L68)</f>
        <v>2108</v>
      </c>
      <c r="M75" s="59">
        <f t="shared" si="62"/>
        <v>499842</v>
      </c>
      <c r="N75" s="58">
        <f>SUM(N40+N47+N54+N61+N68)</f>
        <v>2072</v>
      </c>
      <c r="O75" s="59">
        <f>SUM(O40+O47+O54+O61+O68)</f>
        <v>485630</v>
      </c>
      <c r="P75" s="58">
        <f t="shared" ref="P75:Q75" si="63">SUM(P40+P47+P54+P61+P68)</f>
        <v>2223</v>
      </c>
      <c r="Q75" s="59">
        <f t="shared" si="63"/>
        <v>560015</v>
      </c>
      <c r="R75" s="58">
        <f t="shared" ref="R75:S75" si="64">SUM(R40+R47+R54+R61+R68)</f>
        <v>2125</v>
      </c>
      <c r="S75" s="59">
        <f t="shared" si="64"/>
        <v>489451</v>
      </c>
      <c r="T75" s="58">
        <f t="shared" ref="T75:U75" si="65">SUM(T40+T47+T54+T61+T68)</f>
        <v>2706</v>
      </c>
      <c r="U75" s="59">
        <f t="shared" si="65"/>
        <v>825554</v>
      </c>
      <c r="V75" s="58">
        <f t="shared" ref="V75:W75" si="66">SUM(V40+V47+V54+V61+V68)</f>
        <v>1646</v>
      </c>
      <c r="W75" s="59">
        <f t="shared" si="66"/>
        <v>407541</v>
      </c>
      <c r="X75" s="58">
        <f t="shared" ref="X75:Y75" si="67">SUM(X40+X47+X54+X61+X68)</f>
        <v>2433</v>
      </c>
      <c r="Y75" s="59">
        <f t="shared" si="67"/>
        <v>594632</v>
      </c>
      <c r="Z75" s="58">
        <f t="shared" ref="Z75:AA75" si="68">SUM(Z40+Z47+Z54+Z61+Z68)</f>
        <v>2964</v>
      </c>
      <c r="AA75" s="59">
        <f t="shared" si="68"/>
        <v>727581</v>
      </c>
      <c r="AB75" s="58">
        <f>SUMIF($D$2:$AA$2, "No. of Dwelling Units Approved", D75:AA75)</f>
        <v>26007</v>
      </c>
      <c r="AC75" s="59">
        <f t="shared" si="42"/>
        <v>6479433</v>
      </c>
      <c r="AD75" s="18"/>
      <c r="AH75" s="18"/>
      <c r="AJ75" s="18"/>
    </row>
    <row r="76" spans="1:41" x14ac:dyDescent="0.2">
      <c r="A76" s="373"/>
      <c r="B76" s="10"/>
      <c r="C76" s="10" t="s">
        <v>14</v>
      </c>
      <c r="D76" s="58" t="s">
        <v>23</v>
      </c>
      <c r="E76" s="59">
        <f t="shared" ref="E76:I79" si="69">SUM(E41+E48+E55+E62+E69)</f>
        <v>65330</v>
      </c>
      <c r="F76" s="58" t="s">
        <v>23</v>
      </c>
      <c r="G76" s="59">
        <f t="shared" si="69"/>
        <v>55344</v>
      </c>
      <c r="H76" s="58" t="s">
        <v>23</v>
      </c>
      <c r="I76" s="59">
        <f t="shared" si="69"/>
        <v>76016</v>
      </c>
      <c r="J76" s="58" t="s">
        <v>23</v>
      </c>
      <c r="K76" s="59">
        <f t="shared" ref="K76:M76" si="70">SUM(K41+K48+K55+K62+K69)</f>
        <v>73725</v>
      </c>
      <c r="L76" s="58" t="s">
        <v>23</v>
      </c>
      <c r="M76" s="59">
        <f t="shared" si="70"/>
        <v>54299</v>
      </c>
      <c r="N76" s="58" t="s">
        <v>23</v>
      </c>
      <c r="O76" s="59">
        <f t="shared" ref="O76:Q76" si="71">SUM(O41+O48+O55+O62+O69)</f>
        <v>43179</v>
      </c>
      <c r="P76" s="58" t="s">
        <v>23</v>
      </c>
      <c r="Q76" s="59">
        <f t="shared" si="71"/>
        <v>43182</v>
      </c>
      <c r="R76" s="58" t="s">
        <v>23</v>
      </c>
      <c r="S76" s="59">
        <f t="shared" ref="S76:U76" si="72">SUM(S41+S48+S55+S62+S69)</f>
        <v>59291</v>
      </c>
      <c r="T76" s="58" t="s">
        <v>23</v>
      </c>
      <c r="U76" s="59">
        <f t="shared" si="72"/>
        <v>67300</v>
      </c>
      <c r="V76" s="58" t="s">
        <v>23</v>
      </c>
      <c r="W76" s="59">
        <f t="shared" ref="W76:Y76" si="73">SUM(W41+W48+W55+W62+W69)</f>
        <v>63402</v>
      </c>
      <c r="X76" s="58" t="s">
        <v>23</v>
      </c>
      <c r="Y76" s="59">
        <f t="shared" si="73"/>
        <v>77335</v>
      </c>
      <c r="Z76" s="58" t="s">
        <v>23</v>
      </c>
      <c r="AA76" s="59">
        <f t="shared" ref="AA76" si="74">SUM(AA41+AA48+AA55+AA62+AA69)</f>
        <v>75275</v>
      </c>
      <c r="AB76" s="58" t="s">
        <v>23</v>
      </c>
      <c r="AC76" s="59">
        <f t="shared" si="42"/>
        <v>753678</v>
      </c>
      <c r="AD76" s="18"/>
    </row>
    <row r="77" spans="1:41" x14ac:dyDescent="0.2">
      <c r="A77" s="373"/>
      <c r="B77" s="10"/>
      <c r="C77" s="10" t="s">
        <v>15</v>
      </c>
      <c r="D77" s="58" t="s">
        <v>23</v>
      </c>
      <c r="E77" s="59">
        <f t="shared" si="69"/>
        <v>493117</v>
      </c>
      <c r="F77" s="58" t="s">
        <v>23</v>
      </c>
      <c r="G77" s="59">
        <f t="shared" si="69"/>
        <v>570447</v>
      </c>
      <c r="H77" s="58" t="s">
        <v>23</v>
      </c>
      <c r="I77" s="59">
        <f t="shared" si="69"/>
        <v>514213</v>
      </c>
      <c r="J77" s="58" t="s">
        <v>23</v>
      </c>
      <c r="K77" s="59">
        <f t="shared" ref="K77:M77" si="75">SUM(K42+K49+K56+K63+K70)</f>
        <v>581830</v>
      </c>
      <c r="L77" s="58" t="s">
        <v>23</v>
      </c>
      <c r="M77" s="59">
        <f t="shared" si="75"/>
        <v>554141</v>
      </c>
      <c r="N77" s="58" t="s">
        <v>23</v>
      </c>
      <c r="O77" s="59">
        <f t="shared" ref="O77:Q77" si="76">SUM(O42+O49+O56+O63+O70)</f>
        <v>528812</v>
      </c>
      <c r="P77" s="58" t="s">
        <v>23</v>
      </c>
      <c r="Q77" s="59">
        <f t="shared" si="76"/>
        <v>603195</v>
      </c>
      <c r="R77" s="58" t="s">
        <v>23</v>
      </c>
      <c r="S77" s="59">
        <f t="shared" ref="S77:U77" si="77">SUM(S42+S49+S56+S63+S70)</f>
        <v>548741</v>
      </c>
      <c r="T77" s="58" t="s">
        <v>23</v>
      </c>
      <c r="U77" s="59">
        <f t="shared" si="77"/>
        <v>892853</v>
      </c>
      <c r="V77" s="58" t="s">
        <v>23</v>
      </c>
      <c r="W77" s="59">
        <f t="shared" ref="W77:Y77" si="78">SUM(W42+W49+W56+W63+W70)</f>
        <v>470942</v>
      </c>
      <c r="X77" s="58" t="s">
        <v>23</v>
      </c>
      <c r="Y77" s="59">
        <f t="shared" si="78"/>
        <v>671965</v>
      </c>
      <c r="Z77" s="58" t="s">
        <v>23</v>
      </c>
      <c r="AA77" s="59">
        <f t="shared" ref="AA77" si="79">SUM(AA42+AA49+AA56+AA63+AA70)</f>
        <v>802858</v>
      </c>
      <c r="AB77" s="58" t="s">
        <v>23</v>
      </c>
      <c r="AC77" s="59">
        <f t="shared" si="42"/>
        <v>7233114</v>
      </c>
      <c r="AD77" s="18"/>
    </row>
    <row r="78" spans="1:41" x14ac:dyDescent="0.2">
      <c r="A78" s="373"/>
      <c r="B78" s="10"/>
      <c r="C78" s="10" t="s">
        <v>16</v>
      </c>
      <c r="D78" s="58" t="s">
        <v>23</v>
      </c>
      <c r="E78" s="59">
        <f t="shared" si="69"/>
        <v>249634</v>
      </c>
      <c r="F78" s="58" t="s">
        <v>23</v>
      </c>
      <c r="G78" s="59">
        <f t="shared" si="69"/>
        <v>377135</v>
      </c>
      <c r="H78" s="58" t="s">
        <v>23</v>
      </c>
      <c r="I78" s="59">
        <f t="shared" si="69"/>
        <v>137326</v>
      </c>
      <c r="J78" s="58" t="s">
        <v>23</v>
      </c>
      <c r="K78" s="59">
        <f t="shared" ref="K78:M78" si="80">SUM(K43+K50+K57+K64+K71)</f>
        <v>257427</v>
      </c>
      <c r="L78" s="58" t="s">
        <v>23</v>
      </c>
      <c r="M78" s="59">
        <f t="shared" si="80"/>
        <v>320330</v>
      </c>
      <c r="N78" s="58" t="s">
        <v>23</v>
      </c>
      <c r="O78" s="59">
        <f t="shared" ref="O78:Q78" si="81">SUM(O43+O50+O57+O64+O71)</f>
        <v>130090</v>
      </c>
      <c r="P78" s="58" t="s">
        <v>23</v>
      </c>
      <c r="Q78" s="59">
        <f t="shared" si="81"/>
        <v>233311</v>
      </c>
      <c r="R78" s="58" t="s">
        <v>23</v>
      </c>
      <c r="S78" s="59">
        <f t="shared" ref="S78:U78" si="82">SUM(S43+S50+S57+S64+S71)</f>
        <v>187266</v>
      </c>
      <c r="T78" s="58" t="s">
        <v>23</v>
      </c>
      <c r="U78" s="59">
        <f t="shared" si="82"/>
        <v>279379</v>
      </c>
      <c r="V78" s="58" t="s">
        <v>23</v>
      </c>
      <c r="W78" s="59">
        <f t="shared" ref="W78:Y78" si="83">SUM(W43+W50+W57+W64+W71)</f>
        <v>277225</v>
      </c>
      <c r="X78" s="58" t="s">
        <v>23</v>
      </c>
      <c r="Y78" s="59">
        <f t="shared" si="83"/>
        <v>240124</v>
      </c>
      <c r="Z78" s="58" t="s">
        <v>23</v>
      </c>
      <c r="AA78" s="59">
        <f t="shared" ref="AA78" si="84">SUM(AA43+AA50+AA57+AA64+AA71)</f>
        <v>186364</v>
      </c>
      <c r="AB78" s="58" t="s">
        <v>23</v>
      </c>
      <c r="AC78" s="59">
        <f t="shared" si="42"/>
        <v>2875611</v>
      </c>
      <c r="AD78" s="18"/>
      <c r="AH78" s="18"/>
      <c r="AJ78" s="18"/>
    </row>
    <row r="79" spans="1:41" x14ac:dyDescent="0.2">
      <c r="A79" s="374"/>
      <c r="B79" s="12"/>
      <c r="C79" s="12" t="s">
        <v>17</v>
      </c>
      <c r="D79" s="108" t="s">
        <v>23</v>
      </c>
      <c r="E79" s="109">
        <f t="shared" si="69"/>
        <v>742753</v>
      </c>
      <c r="F79" s="108" t="s">
        <v>23</v>
      </c>
      <c r="G79" s="109">
        <f t="shared" si="69"/>
        <v>947580</v>
      </c>
      <c r="H79" s="108" t="s">
        <v>23</v>
      </c>
      <c r="I79" s="109">
        <f t="shared" si="69"/>
        <v>651538</v>
      </c>
      <c r="J79" s="108" t="s">
        <v>23</v>
      </c>
      <c r="K79" s="109">
        <f t="shared" ref="K79:M79" si="85">SUM(K44+K51+K58+K65+K72)</f>
        <v>839258</v>
      </c>
      <c r="L79" s="108" t="s">
        <v>23</v>
      </c>
      <c r="M79" s="109">
        <f t="shared" si="85"/>
        <v>874470</v>
      </c>
      <c r="N79" s="108" t="s">
        <v>23</v>
      </c>
      <c r="O79" s="109">
        <f t="shared" ref="O79:Q79" si="86">SUM(O44+O51+O58+O65+O72)</f>
        <v>658902</v>
      </c>
      <c r="P79" s="108" t="s">
        <v>23</v>
      </c>
      <c r="Q79" s="109">
        <f t="shared" si="86"/>
        <v>836506</v>
      </c>
      <c r="R79" s="108" t="s">
        <v>23</v>
      </c>
      <c r="S79" s="109">
        <f t="shared" ref="S79:U79" si="87">SUM(S44+S51+S58+S65+S72)</f>
        <v>736008</v>
      </c>
      <c r="T79" s="108" t="s">
        <v>23</v>
      </c>
      <c r="U79" s="109">
        <f t="shared" si="87"/>
        <v>1172232</v>
      </c>
      <c r="V79" s="108" t="s">
        <v>23</v>
      </c>
      <c r="W79" s="109">
        <f t="shared" ref="W79:Y79" si="88">SUM(W44+W51+W58+W65+W72)</f>
        <v>748170</v>
      </c>
      <c r="X79" s="108" t="s">
        <v>23</v>
      </c>
      <c r="Y79" s="109">
        <f t="shared" si="88"/>
        <v>912091</v>
      </c>
      <c r="Z79" s="108" t="s">
        <v>23</v>
      </c>
      <c r="AA79" s="109">
        <f t="shared" ref="AA79" si="89">SUM(AA44+AA51+AA58+AA65+AA72)</f>
        <v>989220</v>
      </c>
      <c r="AB79" s="108" t="s">
        <v>23</v>
      </c>
      <c r="AC79" s="109">
        <f t="shared" si="42"/>
        <v>10108728</v>
      </c>
      <c r="AD79" s="18"/>
    </row>
    <row r="80" spans="1:41" x14ac:dyDescent="0.2"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H80" s="18"/>
      <c r="AJ80" s="18"/>
    </row>
    <row r="81" spans="2:36" x14ac:dyDescent="0.2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H81" s="18"/>
      <c r="AJ81" s="18"/>
    </row>
    <row r="82" spans="2:36" x14ac:dyDescent="0.2"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H82" s="18"/>
      <c r="AJ82" s="18"/>
    </row>
    <row r="83" spans="2:36" x14ac:dyDescent="0.2">
      <c r="H83" s="22"/>
      <c r="AH83" s="18"/>
      <c r="AJ83" s="18"/>
    </row>
    <row r="84" spans="2:36" x14ac:dyDescent="0.2">
      <c r="H84" s="22"/>
      <c r="AH84" s="18"/>
      <c r="AJ84" s="18"/>
    </row>
    <row r="85" spans="2:36" x14ac:dyDescent="0.2">
      <c r="H85" s="21"/>
      <c r="AH85" s="18"/>
      <c r="AJ85" s="18"/>
    </row>
    <row r="86" spans="2:36" x14ac:dyDescent="0.2">
      <c r="R86" s="19"/>
    </row>
    <row r="88" spans="2:36" x14ac:dyDescent="0.2">
      <c r="R88" s="18"/>
    </row>
    <row r="89" spans="2:36" x14ac:dyDescent="0.2">
      <c r="R89" s="18"/>
    </row>
    <row r="90" spans="2:36" x14ac:dyDescent="0.2">
      <c r="B90" s="19"/>
      <c r="C90" s="23"/>
      <c r="D90" s="18"/>
      <c r="E90" s="18"/>
      <c r="F90" s="18"/>
      <c r="G90" s="18"/>
      <c r="H90" s="18"/>
      <c r="I90" s="18"/>
      <c r="AD90" s="18"/>
      <c r="AH90" s="18"/>
      <c r="AJ90" s="18"/>
    </row>
    <row r="91" spans="2:36" x14ac:dyDescent="0.2">
      <c r="B91" s="19"/>
      <c r="C91" s="23"/>
      <c r="D91" s="18"/>
      <c r="E91" s="18"/>
      <c r="F91" s="18"/>
      <c r="G91" s="18"/>
      <c r="H91" s="18"/>
      <c r="I91" s="18"/>
      <c r="AD91" s="18"/>
    </row>
    <row r="93" spans="2:36" x14ac:dyDescent="0.2">
      <c r="AH93" s="18"/>
      <c r="AJ93" s="18"/>
    </row>
    <row r="95" spans="2:36" x14ac:dyDescent="0.2">
      <c r="AH95" s="18"/>
      <c r="AJ95" s="18"/>
    </row>
    <row r="96" spans="2:36" x14ac:dyDescent="0.2">
      <c r="AH96" s="18"/>
      <c r="AJ96" s="18"/>
    </row>
    <row r="97" spans="34:36" x14ac:dyDescent="0.2">
      <c r="AH97" s="18"/>
      <c r="AJ97" s="18"/>
    </row>
    <row r="98" spans="34:36" x14ac:dyDescent="0.2">
      <c r="AH98" s="18"/>
      <c r="AJ98" s="18"/>
    </row>
    <row r="99" spans="34:36" x14ac:dyDescent="0.2">
      <c r="AH99" s="18"/>
      <c r="AJ99" s="18"/>
    </row>
    <row r="100" spans="34:36" x14ac:dyDescent="0.2">
      <c r="AH100" s="18"/>
      <c r="AJ100" s="18"/>
    </row>
    <row r="105" spans="34:36" x14ac:dyDescent="0.2">
      <c r="AH105" s="18"/>
      <c r="AJ105" s="18"/>
    </row>
    <row r="108" spans="34:36" x14ac:dyDescent="0.2">
      <c r="AH108" s="18"/>
      <c r="AJ108" s="18"/>
    </row>
    <row r="110" spans="34:36" x14ac:dyDescent="0.2">
      <c r="AH110" s="18"/>
      <c r="AJ110" s="18"/>
    </row>
    <row r="111" spans="34:36" x14ac:dyDescent="0.2">
      <c r="AH111" s="18"/>
      <c r="AJ111" s="18"/>
    </row>
    <row r="112" spans="34:36" x14ac:dyDescent="0.2">
      <c r="AH112" s="18"/>
      <c r="AJ112" s="18"/>
    </row>
    <row r="113" spans="34:36" x14ac:dyDescent="0.2">
      <c r="AH113" s="18"/>
      <c r="AJ113" s="18"/>
    </row>
    <row r="114" spans="34:36" x14ac:dyDescent="0.2">
      <c r="AJ114" s="18"/>
    </row>
    <row r="115" spans="34:36" x14ac:dyDescent="0.2">
      <c r="AH115" s="18"/>
      <c r="AJ115" s="18"/>
    </row>
    <row r="120" spans="34:36" x14ac:dyDescent="0.2">
      <c r="AH120" s="18"/>
      <c r="AJ120" s="18"/>
    </row>
    <row r="123" spans="34:36" x14ac:dyDescent="0.2">
      <c r="AH123" s="18"/>
      <c r="AJ123" s="18"/>
    </row>
    <row r="125" spans="34:36" x14ac:dyDescent="0.2">
      <c r="AH125" s="18"/>
      <c r="AJ125" s="18"/>
    </row>
    <row r="126" spans="34:36" x14ac:dyDescent="0.2">
      <c r="AH126" s="18"/>
      <c r="AJ126" s="18"/>
    </row>
    <row r="127" spans="34:36" x14ac:dyDescent="0.2">
      <c r="AH127" s="18"/>
      <c r="AJ127" s="18"/>
    </row>
    <row r="128" spans="34:36" x14ac:dyDescent="0.2">
      <c r="AH128" s="18"/>
      <c r="AJ128" s="18"/>
    </row>
    <row r="129" spans="34:36" x14ac:dyDescent="0.2">
      <c r="AH129" s="18"/>
      <c r="AJ129" s="18"/>
    </row>
    <row r="130" spans="34:36" x14ac:dyDescent="0.2">
      <c r="AH130" s="18"/>
      <c r="AJ130" s="18"/>
    </row>
    <row r="135" spans="34:36" x14ac:dyDescent="0.2">
      <c r="AH135" s="18"/>
      <c r="AJ135" s="18"/>
    </row>
    <row r="138" spans="34:36" x14ac:dyDescent="0.2">
      <c r="AH138" s="18"/>
      <c r="AJ138" s="18"/>
    </row>
    <row r="140" spans="34:36" x14ac:dyDescent="0.2">
      <c r="AH140" s="18"/>
      <c r="AJ140" s="18"/>
    </row>
    <row r="141" spans="34:36" x14ac:dyDescent="0.2">
      <c r="AH141" s="18"/>
      <c r="AJ141" s="18"/>
    </row>
    <row r="142" spans="34:36" x14ac:dyDescent="0.2">
      <c r="AH142" s="18"/>
      <c r="AJ142" s="18"/>
    </row>
    <row r="143" spans="34:36" x14ac:dyDescent="0.2">
      <c r="AH143" s="18"/>
      <c r="AJ143" s="18"/>
    </row>
    <row r="144" spans="34:36" x14ac:dyDescent="0.2">
      <c r="AH144" s="18"/>
    </row>
    <row r="145" spans="34:36" x14ac:dyDescent="0.2">
      <c r="AH145" s="18"/>
      <c r="AJ145" s="18"/>
    </row>
    <row r="150" spans="34:36" x14ac:dyDescent="0.2">
      <c r="AH150" s="18"/>
      <c r="AJ150" s="18"/>
    </row>
    <row r="153" spans="34:36" x14ac:dyDescent="0.2">
      <c r="AH153" s="18"/>
      <c r="AJ153" s="18"/>
    </row>
    <row r="155" spans="34:36" x14ac:dyDescent="0.2">
      <c r="AH155" s="18"/>
      <c r="AJ155" s="18"/>
    </row>
    <row r="156" spans="34:36" x14ac:dyDescent="0.2">
      <c r="AH156" s="18"/>
      <c r="AJ156" s="18"/>
    </row>
    <row r="157" spans="34:36" x14ac:dyDescent="0.2">
      <c r="AH157" s="18"/>
      <c r="AJ157" s="18"/>
    </row>
  </sheetData>
  <mergeCells count="18">
    <mergeCell ref="T1:U1"/>
    <mergeCell ref="V1:W1"/>
    <mergeCell ref="X1:Y1"/>
    <mergeCell ref="A38:A39"/>
    <mergeCell ref="A73:A79"/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Z1:AA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zoomScaleNormal="100" workbookViewId="0">
      <pane xSplit="3" ySplit="2" topLeftCell="N9" activePane="bottomRight" state="frozenSplit"/>
      <selection pane="topRight" activeCell="AB1" sqref="AB1"/>
      <selection pane="bottomLeft" activeCell="A2" sqref="A2"/>
      <selection pane="bottomRight" activeCell="X12" sqref="X12:AA32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4" width="9.140625" style="1"/>
    <col min="5" max="5" width="9.140625" style="18"/>
    <col min="6" max="6" width="9.140625" style="1" customWidth="1"/>
    <col min="7" max="7" width="9.140625" style="18" customWidth="1"/>
    <col min="8" max="8" width="9.140625" style="1" customWidth="1"/>
    <col min="9" max="9" width="9.140625" style="18" customWidth="1"/>
    <col min="10" max="10" width="9.140625" style="1" customWidth="1"/>
    <col min="11" max="11" width="9.140625" style="18" customWidth="1"/>
    <col min="12" max="27" width="9.140625" style="1" customWidth="1"/>
    <col min="28" max="16384" width="9.140625" style="1"/>
  </cols>
  <sheetData>
    <row r="1" spans="1:47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</row>
    <row r="2" spans="1:47" ht="58.5" customHeight="1" x14ac:dyDescent="0.2">
      <c r="A2" s="368"/>
      <c r="B2" s="368"/>
      <c r="C2" s="369"/>
      <c r="D2" s="9" t="s">
        <v>3</v>
      </c>
      <c r="E2" s="257" t="s">
        <v>21</v>
      </c>
      <c r="F2" s="9" t="s">
        <v>3</v>
      </c>
      <c r="G2" s="257" t="s">
        <v>21</v>
      </c>
      <c r="H2" s="9" t="s">
        <v>3</v>
      </c>
      <c r="I2" s="257" t="s">
        <v>21</v>
      </c>
      <c r="J2" s="9" t="s">
        <v>3</v>
      </c>
      <c r="K2" s="257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14" t="s">
        <v>21</v>
      </c>
    </row>
    <row r="3" spans="1:47" x14ac:dyDescent="0.2">
      <c r="A3" s="10">
        <v>309</v>
      </c>
      <c r="B3" s="10" t="s">
        <v>24</v>
      </c>
      <c r="C3" s="10" t="s">
        <v>18</v>
      </c>
      <c r="D3" s="58">
        <v>165</v>
      </c>
      <c r="E3" s="59">
        <v>46532</v>
      </c>
      <c r="F3" s="58">
        <v>212</v>
      </c>
      <c r="G3" s="59">
        <v>62580</v>
      </c>
      <c r="H3" s="58">
        <v>207</v>
      </c>
      <c r="I3" s="59">
        <v>62138</v>
      </c>
      <c r="J3" s="58">
        <v>252</v>
      </c>
      <c r="K3" s="59">
        <v>75005</v>
      </c>
      <c r="L3" s="58">
        <v>221</v>
      </c>
      <c r="M3" s="59">
        <v>59606</v>
      </c>
      <c r="N3" s="58">
        <v>173</v>
      </c>
      <c r="O3" s="59">
        <v>45673</v>
      </c>
      <c r="P3" s="58">
        <v>170</v>
      </c>
      <c r="Q3" s="59">
        <v>46969</v>
      </c>
      <c r="R3" s="58">
        <v>155</v>
      </c>
      <c r="S3" s="59">
        <v>41447</v>
      </c>
      <c r="T3" s="58">
        <v>157</v>
      </c>
      <c r="U3" s="59">
        <v>38528</v>
      </c>
      <c r="V3" s="58">
        <v>189</v>
      </c>
      <c r="W3" s="59">
        <v>54560</v>
      </c>
      <c r="X3" s="58">
        <v>166</v>
      </c>
      <c r="Y3" s="59">
        <v>51167</v>
      </c>
      <c r="Z3" s="58">
        <v>314</v>
      </c>
      <c r="AA3" s="59">
        <v>83034</v>
      </c>
      <c r="AB3" s="58">
        <f>SUMIF($D$2:$AA$2, "No. of Dwelling Units Approved", D3:AA3)</f>
        <v>2381</v>
      </c>
      <c r="AC3" s="59">
        <f>SUMIF($D$2:$AA$2, "Value of Approvals ($000)", D3:AA3)</f>
        <v>667239</v>
      </c>
      <c r="AD3" s="18"/>
      <c r="AE3" s="18"/>
    </row>
    <row r="4" spans="1:47" x14ac:dyDescent="0.2">
      <c r="A4" s="10"/>
      <c r="B4" s="10"/>
      <c r="C4" s="10" t="s">
        <v>19</v>
      </c>
      <c r="D4" s="58">
        <v>165</v>
      </c>
      <c r="E4" s="59">
        <v>33058</v>
      </c>
      <c r="F4" s="58">
        <v>161</v>
      </c>
      <c r="G4" s="59">
        <v>31358</v>
      </c>
      <c r="H4" s="58">
        <v>62</v>
      </c>
      <c r="I4" s="59">
        <v>12900</v>
      </c>
      <c r="J4" s="58">
        <v>84</v>
      </c>
      <c r="K4" s="59">
        <v>16966</v>
      </c>
      <c r="L4" s="58">
        <v>44</v>
      </c>
      <c r="M4" s="59">
        <v>6646</v>
      </c>
      <c r="N4" s="58">
        <v>46</v>
      </c>
      <c r="O4" s="59">
        <v>8427</v>
      </c>
      <c r="P4" s="58">
        <v>1294</v>
      </c>
      <c r="Q4" s="59">
        <v>432480</v>
      </c>
      <c r="R4" s="58">
        <v>87</v>
      </c>
      <c r="S4" s="59">
        <v>16724</v>
      </c>
      <c r="T4" s="58">
        <v>73</v>
      </c>
      <c r="U4" s="59">
        <v>15977</v>
      </c>
      <c r="V4" s="58">
        <v>328</v>
      </c>
      <c r="W4" s="59">
        <v>61959</v>
      </c>
      <c r="X4" s="58">
        <v>198</v>
      </c>
      <c r="Y4" s="59">
        <v>37675</v>
      </c>
      <c r="Z4" s="58">
        <v>89</v>
      </c>
      <c r="AA4" s="59">
        <v>19373</v>
      </c>
      <c r="AB4" s="58">
        <f>SUMIF($D$2:$AA$2, "No. of Dwelling Units Approved", D4:AA4)</f>
        <v>2631</v>
      </c>
      <c r="AC4" s="59">
        <f t="shared" ref="AC4:AC32" si="0">SUMIF($D$2:$AA$2, "Value of Approvals ($000)", D4:AA4)</f>
        <v>693543</v>
      </c>
      <c r="AD4" s="18"/>
      <c r="AE4" s="18"/>
    </row>
    <row r="5" spans="1:47" x14ac:dyDescent="0.2">
      <c r="A5" s="10"/>
      <c r="B5" s="10"/>
      <c r="C5" s="10" t="s">
        <v>20</v>
      </c>
      <c r="D5" s="58">
        <v>330</v>
      </c>
      <c r="E5" s="59">
        <v>79590</v>
      </c>
      <c r="F5" s="58">
        <v>373</v>
      </c>
      <c r="G5" s="59">
        <v>93939</v>
      </c>
      <c r="H5" s="58">
        <v>269</v>
      </c>
      <c r="I5" s="59">
        <v>75039</v>
      </c>
      <c r="J5" s="58">
        <v>336</v>
      </c>
      <c r="K5" s="59">
        <v>91971</v>
      </c>
      <c r="L5" s="58">
        <v>265</v>
      </c>
      <c r="M5" s="59">
        <v>66252</v>
      </c>
      <c r="N5" s="58">
        <v>219</v>
      </c>
      <c r="O5" s="59">
        <v>54100</v>
      </c>
      <c r="P5" s="58">
        <v>1464</v>
      </c>
      <c r="Q5" s="59">
        <v>479449</v>
      </c>
      <c r="R5" s="58">
        <v>242</v>
      </c>
      <c r="S5" s="59">
        <v>58171</v>
      </c>
      <c r="T5" s="58">
        <v>230</v>
      </c>
      <c r="U5" s="59">
        <v>54505</v>
      </c>
      <c r="V5" s="58">
        <v>517</v>
      </c>
      <c r="W5" s="59">
        <v>116519</v>
      </c>
      <c r="X5" s="58">
        <v>364</v>
      </c>
      <c r="Y5" s="59">
        <v>88843</v>
      </c>
      <c r="Z5" s="58">
        <v>403</v>
      </c>
      <c r="AA5" s="59">
        <v>102407</v>
      </c>
      <c r="AB5" s="58">
        <f>SUMIF($D$2:$AA$2, "No. of Dwelling Units Approved", D5:AA5)</f>
        <v>5012</v>
      </c>
      <c r="AC5" s="59">
        <f t="shared" si="0"/>
        <v>1360785</v>
      </c>
      <c r="AD5" s="18"/>
      <c r="AE5" s="18"/>
    </row>
    <row r="6" spans="1:47" x14ac:dyDescent="0.2">
      <c r="A6" s="10"/>
      <c r="B6" s="10"/>
      <c r="C6" s="10" t="s">
        <v>14</v>
      </c>
      <c r="D6" s="58" t="s">
        <v>23</v>
      </c>
      <c r="E6" s="59">
        <v>7248</v>
      </c>
      <c r="F6" s="58" t="s">
        <v>23</v>
      </c>
      <c r="G6" s="59">
        <v>9667</v>
      </c>
      <c r="H6" s="58" t="s">
        <v>23</v>
      </c>
      <c r="I6" s="59">
        <v>8264</v>
      </c>
      <c r="J6" s="58" t="s">
        <v>23</v>
      </c>
      <c r="K6" s="59">
        <v>11391</v>
      </c>
      <c r="L6" s="58">
        <v>1</v>
      </c>
      <c r="M6" s="59">
        <v>9430</v>
      </c>
      <c r="N6" s="58" t="s">
        <v>23</v>
      </c>
      <c r="O6" s="59">
        <v>8139</v>
      </c>
      <c r="P6" s="58" t="s">
        <v>23</v>
      </c>
      <c r="Q6" s="59">
        <v>4607</v>
      </c>
      <c r="R6" s="58" t="s">
        <v>23</v>
      </c>
      <c r="S6" s="59">
        <v>4370</v>
      </c>
      <c r="T6" s="58" t="s">
        <v>23</v>
      </c>
      <c r="U6" s="59">
        <v>6003</v>
      </c>
      <c r="V6" s="58" t="s">
        <v>23</v>
      </c>
      <c r="W6" s="59">
        <v>7666</v>
      </c>
      <c r="X6" s="58" t="s">
        <v>23</v>
      </c>
      <c r="Y6" s="59">
        <v>7494</v>
      </c>
      <c r="Z6" s="58" t="s">
        <v>23</v>
      </c>
      <c r="AA6" s="59">
        <v>6913</v>
      </c>
      <c r="AB6" s="58" t="s">
        <v>23</v>
      </c>
      <c r="AC6" s="59">
        <f t="shared" si="0"/>
        <v>91192</v>
      </c>
      <c r="AD6" s="18"/>
      <c r="AE6" s="18"/>
      <c r="AH6" s="19"/>
      <c r="AI6" s="19"/>
      <c r="AJ6" s="19"/>
      <c r="AK6" s="19"/>
    </row>
    <row r="7" spans="1:47" x14ac:dyDescent="0.2">
      <c r="A7" s="10"/>
      <c r="B7" s="10"/>
      <c r="C7" s="10" t="s">
        <v>15</v>
      </c>
      <c r="D7" s="58" t="s">
        <v>23</v>
      </c>
      <c r="E7" s="59">
        <v>86838</v>
      </c>
      <c r="F7" s="58" t="s">
        <v>23</v>
      </c>
      <c r="G7" s="59">
        <v>103606</v>
      </c>
      <c r="H7" s="58" t="s">
        <v>23</v>
      </c>
      <c r="I7" s="59">
        <v>83303</v>
      </c>
      <c r="J7" s="58" t="s">
        <v>23</v>
      </c>
      <c r="K7" s="59">
        <v>103362</v>
      </c>
      <c r="L7" s="58">
        <v>266</v>
      </c>
      <c r="M7" s="59">
        <v>75682</v>
      </c>
      <c r="N7" s="58" t="s">
        <v>23</v>
      </c>
      <c r="O7" s="59">
        <v>62239</v>
      </c>
      <c r="P7" s="58" t="s">
        <v>23</v>
      </c>
      <c r="Q7" s="59">
        <v>484056</v>
      </c>
      <c r="R7" s="58" t="s">
        <v>23</v>
      </c>
      <c r="S7" s="59">
        <v>62541</v>
      </c>
      <c r="T7" s="58" t="s">
        <v>23</v>
      </c>
      <c r="U7" s="59">
        <v>60507</v>
      </c>
      <c r="V7" s="58" t="s">
        <v>23</v>
      </c>
      <c r="W7" s="59">
        <v>124185</v>
      </c>
      <c r="X7" s="58" t="s">
        <v>23</v>
      </c>
      <c r="Y7" s="59">
        <v>96337</v>
      </c>
      <c r="Z7" s="58" t="s">
        <v>23</v>
      </c>
      <c r="AA7" s="59">
        <v>109320</v>
      </c>
      <c r="AB7" s="58" t="s">
        <v>23</v>
      </c>
      <c r="AC7" s="59">
        <f t="shared" si="0"/>
        <v>1451976</v>
      </c>
      <c r="AD7" s="18"/>
      <c r="AE7" s="18"/>
      <c r="AH7" s="19"/>
      <c r="AI7" s="19"/>
      <c r="AJ7" s="19"/>
      <c r="AK7" s="19"/>
      <c r="AL7" s="19"/>
      <c r="AM7" s="19"/>
      <c r="AN7" s="19"/>
      <c r="AO7" s="19"/>
    </row>
    <row r="8" spans="1:47" x14ac:dyDescent="0.2">
      <c r="A8" s="10"/>
      <c r="B8" s="10"/>
      <c r="C8" s="10" t="s">
        <v>16</v>
      </c>
      <c r="D8" s="58" t="s">
        <v>23</v>
      </c>
      <c r="E8" s="59">
        <v>34852</v>
      </c>
      <c r="F8" s="58" t="s">
        <v>23</v>
      </c>
      <c r="G8" s="59">
        <v>83999</v>
      </c>
      <c r="H8" s="58" t="s">
        <v>23</v>
      </c>
      <c r="I8" s="59">
        <v>31390</v>
      </c>
      <c r="J8" s="58" t="s">
        <v>23</v>
      </c>
      <c r="K8" s="59">
        <v>40216</v>
      </c>
      <c r="L8" s="58">
        <v>1</v>
      </c>
      <c r="M8" s="59">
        <v>31972</v>
      </c>
      <c r="N8" s="58" t="s">
        <v>23</v>
      </c>
      <c r="O8" s="59">
        <v>13386</v>
      </c>
      <c r="P8" s="58" t="s">
        <v>23</v>
      </c>
      <c r="Q8" s="59">
        <v>27962</v>
      </c>
      <c r="R8" s="58" t="s">
        <v>23</v>
      </c>
      <c r="S8" s="59">
        <v>97050</v>
      </c>
      <c r="T8" s="58" t="s">
        <v>23</v>
      </c>
      <c r="U8" s="59">
        <v>20227</v>
      </c>
      <c r="V8" s="58" t="s">
        <v>23</v>
      </c>
      <c r="W8" s="59">
        <v>14806</v>
      </c>
      <c r="X8" s="58" t="s">
        <v>23</v>
      </c>
      <c r="Y8" s="59">
        <v>47418</v>
      </c>
      <c r="Z8" s="58" t="s">
        <v>23</v>
      </c>
      <c r="AA8" s="59">
        <v>174442</v>
      </c>
      <c r="AB8" s="58" t="s">
        <v>23</v>
      </c>
      <c r="AC8" s="59">
        <f>SUMIF($D$2:$AA$2, "Value of Approvals ($000)", D8:AA8)</f>
        <v>617720</v>
      </c>
      <c r="AD8" s="18"/>
      <c r="AE8" s="18"/>
      <c r="AH8" s="28"/>
      <c r="AI8" s="18"/>
      <c r="AJ8" s="28"/>
      <c r="AK8" s="18"/>
    </row>
    <row r="9" spans="1:47" x14ac:dyDescent="0.2">
      <c r="A9" s="10"/>
      <c r="B9" s="10"/>
      <c r="C9" s="10" t="s">
        <v>17</v>
      </c>
      <c r="D9" s="58" t="s">
        <v>23</v>
      </c>
      <c r="E9" s="59">
        <v>121690</v>
      </c>
      <c r="F9" s="58" t="s">
        <v>23</v>
      </c>
      <c r="G9" s="59">
        <v>187605</v>
      </c>
      <c r="H9" s="58" t="s">
        <v>23</v>
      </c>
      <c r="I9" s="59">
        <v>114693</v>
      </c>
      <c r="J9" s="58" t="s">
        <v>23</v>
      </c>
      <c r="K9" s="59">
        <v>143577</v>
      </c>
      <c r="L9" s="58">
        <v>267</v>
      </c>
      <c r="M9" s="59">
        <v>107654</v>
      </c>
      <c r="N9" s="58" t="s">
        <v>23</v>
      </c>
      <c r="O9" s="59">
        <v>75625</v>
      </c>
      <c r="P9" s="58" t="s">
        <v>23</v>
      </c>
      <c r="Q9" s="59">
        <v>512018</v>
      </c>
      <c r="R9" s="58" t="s">
        <v>23</v>
      </c>
      <c r="S9" s="59">
        <v>159591</v>
      </c>
      <c r="T9" s="58" t="s">
        <v>23</v>
      </c>
      <c r="U9" s="59">
        <v>80735</v>
      </c>
      <c r="V9" s="58" t="s">
        <v>23</v>
      </c>
      <c r="W9" s="59">
        <v>138991</v>
      </c>
      <c r="X9" s="58" t="s">
        <v>23</v>
      </c>
      <c r="Y9" s="59">
        <v>143755</v>
      </c>
      <c r="Z9" s="58" t="s">
        <v>23</v>
      </c>
      <c r="AA9" s="59">
        <v>283762</v>
      </c>
      <c r="AB9" s="58" t="s">
        <v>23</v>
      </c>
      <c r="AC9" s="59">
        <f t="shared" si="0"/>
        <v>2069696</v>
      </c>
      <c r="AD9" s="18"/>
      <c r="AE9" s="18"/>
      <c r="AI9" s="18"/>
      <c r="AK9" s="18"/>
      <c r="AM9" s="18"/>
      <c r="AO9" s="18"/>
    </row>
    <row r="10" spans="1:47" x14ac:dyDescent="0.2">
      <c r="A10" s="3"/>
      <c r="B10" s="3"/>
      <c r="C10" s="3"/>
      <c r="D10" s="56"/>
      <c r="E10" s="57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6"/>
      <c r="AA10" s="258"/>
      <c r="AB10" s="268"/>
      <c r="AC10" s="111"/>
      <c r="AD10" s="18"/>
      <c r="AE10" s="18"/>
      <c r="AH10" s="18"/>
      <c r="AI10" s="18"/>
      <c r="AJ10" s="18"/>
      <c r="AK10" s="18"/>
      <c r="AM10" s="18"/>
      <c r="AO10" s="18"/>
    </row>
    <row r="11" spans="1:47" x14ac:dyDescent="0.2">
      <c r="A11" s="16" t="s">
        <v>126</v>
      </c>
      <c r="B11" s="8"/>
      <c r="C11" s="8"/>
      <c r="D11" s="278"/>
      <c r="E11" s="260"/>
      <c r="F11" s="278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78"/>
      <c r="AA11" s="278"/>
      <c r="AB11" s="278"/>
      <c r="AC11" s="278"/>
      <c r="AD11" s="18"/>
      <c r="AE11" s="18"/>
      <c r="AI11" s="18"/>
      <c r="AJ11" s="28"/>
      <c r="AK11" s="28"/>
      <c r="AM11" s="18"/>
      <c r="AO11" s="18"/>
    </row>
    <row r="12" spans="1:47" x14ac:dyDescent="0.2">
      <c r="A12" s="2">
        <v>31101</v>
      </c>
      <c r="B12" s="2" t="s">
        <v>25</v>
      </c>
      <c r="C12" s="2" t="s">
        <v>18</v>
      </c>
      <c r="D12" s="52">
        <v>9</v>
      </c>
      <c r="E12" s="53">
        <v>2207</v>
      </c>
      <c r="F12" s="52">
        <v>11</v>
      </c>
      <c r="G12" s="53">
        <v>2128</v>
      </c>
      <c r="H12" s="52">
        <v>9</v>
      </c>
      <c r="I12" s="53">
        <v>1893</v>
      </c>
      <c r="J12" s="52">
        <v>4</v>
      </c>
      <c r="K12" s="53">
        <v>627</v>
      </c>
      <c r="L12" s="52">
        <v>6</v>
      </c>
      <c r="M12" s="53">
        <v>1545</v>
      </c>
      <c r="N12" s="52">
        <v>7</v>
      </c>
      <c r="O12" s="53">
        <v>1534</v>
      </c>
      <c r="P12" s="52">
        <v>7</v>
      </c>
      <c r="Q12" s="53">
        <v>1752</v>
      </c>
      <c r="R12" s="52">
        <v>10</v>
      </c>
      <c r="S12" s="53">
        <v>2270</v>
      </c>
      <c r="T12" s="52">
        <v>4</v>
      </c>
      <c r="U12" s="53">
        <v>690</v>
      </c>
      <c r="V12" s="52">
        <v>6</v>
      </c>
      <c r="W12" s="53">
        <v>1776</v>
      </c>
      <c r="X12" s="52">
        <v>7</v>
      </c>
      <c r="Y12" s="53">
        <v>1487</v>
      </c>
      <c r="Z12" s="52">
        <v>8</v>
      </c>
      <c r="AA12" s="53">
        <v>1107</v>
      </c>
      <c r="AB12" s="54">
        <f>SUMIF($D$2:$AA$2, "No. of Dwelling Units Approved", D12:AA12)</f>
        <v>88</v>
      </c>
      <c r="AC12" s="55">
        <f t="shared" si="0"/>
        <v>19016</v>
      </c>
      <c r="AD12" s="18"/>
      <c r="AE12" s="18"/>
      <c r="AI12" s="18"/>
      <c r="AK12" s="18"/>
      <c r="AM12" s="18"/>
      <c r="AO12" s="18"/>
    </row>
    <row r="13" spans="1:47" x14ac:dyDescent="0.2">
      <c r="A13" s="2"/>
      <c r="B13" s="2"/>
      <c r="C13" s="2" t="s">
        <v>19</v>
      </c>
      <c r="D13" s="52">
        <v>4</v>
      </c>
      <c r="E13" s="53">
        <v>735</v>
      </c>
      <c r="F13" s="52">
        <v>0</v>
      </c>
      <c r="G13" s="53">
        <v>0</v>
      </c>
      <c r="H13" s="52">
        <v>0</v>
      </c>
      <c r="I13" s="53">
        <v>0</v>
      </c>
      <c r="J13" s="52">
        <v>0</v>
      </c>
      <c r="K13" s="53">
        <v>0</v>
      </c>
      <c r="L13" s="52">
        <v>8</v>
      </c>
      <c r="M13" s="53">
        <v>1388</v>
      </c>
      <c r="N13" s="52">
        <v>4</v>
      </c>
      <c r="O13" s="53">
        <v>610</v>
      </c>
      <c r="P13" s="52">
        <v>0</v>
      </c>
      <c r="Q13" s="53">
        <v>0</v>
      </c>
      <c r="R13" s="52">
        <v>2</v>
      </c>
      <c r="S13" s="53">
        <v>306</v>
      </c>
      <c r="T13" s="52">
        <v>12</v>
      </c>
      <c r="U13" s="53">
        <v>1739</v>
      </c>
      <c r="V13" s="52">
        <v>6</v>
      </c>
      <c r="W13" s="53">
        <v>871</v>
      </c>
      <c r="X13" s="52">
        <v>2</v>
      </c>
      <c r="Y13" s="53">
        <v>309</v>
      </c>
      <c r="Z13" s="52">
        <v>0</v>
      </c>
      <c r="AA13" s="53">
        <v>0</v>
      </c>
      <c r="AB13" s="54">
        <f>SUMIF($D$2:$AA$2, "No. of Dwelling Units Approved", D13:AA13)</f>
        <v>38</v>
      </c>
      <c r="AC13" s="55">
        <f t="shared" si="0"/>
        <v>5958</v>
      </c>
      <c r="AD13" s="18"/>
      <c r="AE13" s="18"/>
      <c r="AI13" s="18"/>
      <c r="AK13" s="18"/>
    </row>
    <row r="14" spans="1:47" x14ac:dyDescent="0.2">
      <c r="A14" s="2"/>
      <c r="B14" s="2"/>
      <c r="C14" s="2" t="s">
        <v>20</v>
      </c>
      <c r="D14" s="52">
        <v>13</v>
      </c>
      <c r="E14" s="53">
        <v>2942</v>
      </c>
      <c r="F14" s="52">
        <v>11</v>
      </c>
      <c r="G14" s="53">
        <v>2128</v>
      </c>
      <c r="H14" s="52">
        <v>9</v>
      </c>
      <c r="I14" s="53">
        <v>1893</v>
      </c>
      <c r="J14" s="52">
        <v>4</v>
      </c>
      <c r="K14" s="53">
        <v>627</v>
      </c>
      <c r="L14" s="52">
        <v>14</v>
      </c>
      <c r="M14" s="53">
        <v>2933</v>
      </c>
      <c r="N14" s="52">
        <v>11</v>
      </c>
      <c r="O14" s="53">
        <v>2144</v>
      </c>
      <c r="P14" s="52">
        <v>7</v>
      </c>
      <c r="Q14" s="53">
        <v>1752</v>
      </c>
      <c r="R14" s="52">
        <v>12</v>
      </c>
      <c r="S14" s="53">
        <v>2576</v>
      </c>
      <c r="T14" s="52">
        <v>16</v>
      </c>
      <c r="U14" s="53">
        <v>2429</v>
      </c>
      <c r="V14" s="52">
        <v>12</v>
      </c>
      <c r="W14" s="53">
        <v>2647</v>
      </c>
      <c r="X14" s="52">
        <v>9</v>
      </c>
      <c r="Y14" s="53">
        <v>1795</v>
      </c>
      <c r="Z14" s="52">
        <v>8</v>
      </c>
      <c r="AA14" s="53">
        <v>1107</v>
      </c>
      <c r="AB14" s="54">
        <f>SUMIF($D$2:$AA$2, "No. of Dwelling Units Approved", D14:AA14)</f>
        <v>126</v>
      </c>
      <c r="AC14" s="55">
        <f t="shared" si="0"/>
        <v>24973</v>
      </c>
      <c r="AD14" s="18"/>
      <c r="AE14" s="18"/>
      <c r="AI14" s="18"/>
      <c r="AK14" s="18"/>
      <c r="AM14" s="18"/>
      <c r="AO14" s="18"/>
    </row>
    <row r="15" spans="1:47" x14ac:dyDescent="0.2">
      <c r="A15" s="2"/>
      <c r="B15" s="2"/>
      <c r="C15" s="2" t="s">
        <v>14</v>
      </c>
      <c r="D15" s="52" t="s">
        <v>23</v>
      </c>
      <c r="E15" s="53">
        <v>152</v>
      </c>
      <c r="F15" s="52" t="s">
        <v>23</v>
      </c>
      <c r="G15" s="53">
        <v>138</v>
      </c>
      <c r="H15" s="52" t="s">
        <v>23</v>
      </c>
      <c r="I15" s="53">
        <v>40</v>
      </c>
      <c r="J15" s="52" t="s">
        <v>23</v>
      </c>
      <c r="K15" s="53">
        <v>223</v>
      </c>
      <c r="L15" s="52" t="s">
        <v>23</v>
      </c>
      <c r="M15" s="53">
        <v>334</v>
      </c>
      <c r="N15" s="52" t="s">
        <v>23</v>
      </c>
      <c r="O15" s="53">
        <v>203</v>
      </c>
      <c r="P15" s="52" t="s">
        <v>23</v>
      </c>
      <c r="Q15" s="53">
        <v>197</v>
      </c>
      <c r="R15" s="52" t="s">
        <v>23</v>
      </c>
      <c r="S15" s="53">
        <v>286</v>
      </c>
      <c r="T15" s="52" t="s">
        <v>23</v>
      </c>
      <c r="U15" s="53">
        <v>129</v>
      </c>
      <c r="V15" s="52" t="s">
        <v>23</v>
      </c>
      <c r="W15" s="53">
        <v>326</v>
      </c>
      <c r="X15" s="52" t="s">
        <v>23</v>
      </c>
      <c r="Y15" s="53">
        <v>375</v>
      </c>
      <c r="Z15" s="52" t="s">
        <v>23</v>
      </c>
      <c r="AA15" s="53">
        <v>23</v>
      </c>
      <c r="AB15" s="54" t="s">
        <v>23</v>
      </c>
      <c r="AC15" s="55">
        <f t="shared" si="0"/>
        <v>2426</v>
      </c>
      <c r="AD15" s="18"/>
      <c r="AE15" s="18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x14ac:dyDescent="0.2">
      <c r="A16" s="2"/>
      <c r="B16" s="2"/>
      <c r="C16" s="2" t="s">
        <v>15</v>
      </c>
      <c r="D16" s="52" t="s">
        <v>23</v>
      </c>
      <c r="E16" s="53">
        <v>3094</v>
      </c>
      <c r="F16" s="52" t="s">
        <v>23</v>
      </c>
      <c r="G16" s="53">
        <v>2266</v>
      </c>
      <c r="H16" s="52" t="s">
        <v>23</v>
      </c>
      <c r="I16" s="53">
        <v>1933</v>
      </c>
      <c r="J16" s="52" t="s">
        <v>23</v>
      </c>
      <c r="K16" s="53">
        <v>850</v>
      </c>
      <c r="L16" s="52" t="s">
        <v>23</v>
      </c>
      <c r="M16" s="53">
        <v>3266</v>
      </c>
      <c r="N16" s="52" t="s">
        <v>23</v>
      </c>
      <c r="O16" s="53">
        <v>2347</v>
      </c>
      <c r="P16" s="52" t="s">
        <v>23</v>
      </c>
      <c r="Q16" s="53">
        <v>1948</v>
      </c>
      <c r="R16" s="52" t="s">
        <v>23</v>
      </c>
      <c r="S16" s="53">
        <v>2862</v>
      </c>
      <c r="T16" s="52" t="s">
        <v>23</v>
      </c>
      <c r="U16" s="53">
        <v>2558</v>
      </c>
      <c r="V16" s="52" t="s">
        <v>23</v>
      </c>
      <c r="W16" s="53">
        <v>2974</v>
      </c>
      <c r="X16" s="52" t="s">
        <v>23</v>
      </c>
      <c r="Y16" s="53">
        <v>2171</v>
      </c>
      <c r="Z16" s="52" t="s">
        <v>23</v>
      </c>
      <c r="AA16" s="53">
        <v>1130</v>
      </c>
      <c r="AB16" s="54" t="s">
        <v>23</v>
      </c>
      <c r="AC16" s="55">
        <f t="shared" si="0"/>
        <v>27399</v>
      </c>
      <c r="AD16" s="18"/>
      <c r="AE16" s="18"/>
      <c r="AI16" s="18"/>
      <c r="AM16" s="18"/>
      <c r="AO16" s="18"/>
    </row>
    <row r="17" spans="1:47" x14ac:dyDescent="0.2">
      <c r="A17" s="2"/>
      <c r="B17" s="2"/>
      <c r="C17" s="2" t="s">
        <v>16</v>
      </c>
      <c r="D17" s="52" t="s">
        <v>23</v>
      </c>
      <c r="E17" s="53">
        <v>1612</v>
      </c>
      <c r="F17" s="52" t="s">
        <v>23</v>
      </c>
      <c r="G17" s="53">
        <v>600</v>
      </c>
      <c r="H17" s="52" t="s">
        <v>23</v>
      </c>
      <c r="I17" s="53">
        <v>0</v>
      </c>
      <c r="J17" s="52" t="s">
        <v>23</v>
      </c>
      <c r="K17" s="53">
        <v>1229</v>
      </c>
      <c r="L17" s="52" t="s">
        <v>23</v>
      </c>
      <c r="M17" s="53">
        <v>1666</v>
      </c>
      <c r="N17" s="52" t="s">
        <v>23</v>
      </c>
      <c r="O17" s="53">
        <v>664</v>
      </c>
      <c r="P17" s="52" t="s">
        <v>23</v>
      </c>
      <c r="Q17" s="53">
        <v>0</v>
      </c>
      <c r="R17" s="52" t="s">
        <v>23</v>
      </c>
      <c r="S17" s="53">
        <v>0</v>
      </c>
      <c r="T17" s="52" t="s">
        <v>23</v>
      </c>
      <c r="U17" s="53">
        <v>130</v>
      </c>
      <c r="V17" s="52" t="s">
        <v>23</v>
      </c>
      <c r="W17" s="53">
        <v>0</v>
      </c>
      <c r="X17" s="52" t="s">
        <v>23</v>
      </c>
      <c r="Y17" s="53">
        <v>278</v>
      </c>
      <c r="Z17" s="52" t="s">
        <v>23</v>
      </c>
      <c r="AA17" s="53">
        <v>181</v>
      </c>
      <c r="AB17" s="54" t="s">
        <v>23</v>
      </c>
      <c r="AC17" s="55">
        <f t="shared" si="0"/>
        <v>6360</v>
      </c>
      <c r="AD17" s="18"/>
      <c r="AE17" s="18"/>
      <c r="AK17" s="18"/>
      <c r="AM17" s="18"/>
      <c r="AO17" s="18"/>
      <c r="AQ17" s="18"/>
      <c r="AS17" s="18"/>
      <c r="AU17" s="18"/>
    </row>
    <row r="18" spans="1:47" x14ac:dyDescent="0.2">
      <c r="A18" s="2"/>
      <c r="B18" s="2"/>
      <c r="C18" s="2" t="s">
        <v>17</v>
      </c>
      <c r="D18" s="52" t="s">
        <v>23</v>
      </c>
      <c r="E18" s="53">
        <v>4706</v>
      </c>
      <c r="F18" s="52" t="s">
        <v>23</v>
      </c>
      <c r="G18" s="53">
        <v>2866</v>
      </c>
      <c r="H18" s="52" t="s">
        <v>23</v>
      </c>
      <c r="I18" s="53">
        <v>1933</v>
      </c>
      <c r="J18" s="52" t="s">
        <v>23</v>
      </c>
      <c r="K18" s="53">
        <v>2079</v>
      </c>
      <c r="L18" s="52" t="s">
        <v>23</v>
      </c>
      <c r="M18" s="53">
        <v>4932</v>
      </c>
      <c r="N18" s="52" t="s">
        <v>23</v>
      </c>
      <c r="O18" s="53">
        <v>3011</v>
      </c>
      <c r="P18" s="52" t="s">
        <v>23</v>
      </c>
      <c r="Q18" s="53">
        <v>1948</v>
      </c>
      <c r="R18" s="52" t="s">
        <v>23</v>
      </c>
      <c r="S18" s="53">
        <v>2862</v>
      </c>
      <c r="T18" s="52" t="s">
        <v>23</v>
      </c>
      <c r="U18" s="53">
        <v>2688</v>
      </c>
      <c r="V18" s="52" t="s">
        <v>23</v>
      </c>
      <c r="W18" s="53">
        <v>2974</v>
      </c>
      <c r="X18" s="52" t="s">
        <v>23</v>
      </c>
      <c r="Y18" s="53">
        <v>2448</v>
      </c>
      <c r="Z18" s="52" t="s">
        <v>23</v>
      </c>
      <c r="AA18" s="53">
        <v>1311</v>
      </c>
      <c r="AB18" s="54" t="s">
        <v>23</v>
      </c>
      <c r="AC18" s="55">
        <f t="shared" si="0"/>
        <v>33758</v>
      </c>
      <c r="AD18" s="18"/>
      <c r="AE18" s="18"/>
      <c r="AM18" s="18"/>
      <c r="AO18" s="18"/>
    </row>
    <row r="19" spans="1:47" x14ac:dyDescent="0.2">
      <c r="A19" s="3">
        <v>31104</v>
      </c>
      <c r="B19" s="3" t="s">
        <v>26</v>
      </c>
      <c r="C19" s="3" t="s">
        <v>18</v>
      </c>
      <c r="D19" s="56">
        <v>62</v>
      </c>
      <c r="E19" s="57">
        <v>13674</v>
      </c>
      <c r="F19" s="56">
        <v>38</v>
      </c>
      <c r="G19" s="57">
        <v>8926</v>
      </c>
      <c r="H19" s="56">
        <v>85</v>
      </c>
      <c r="I19" s="57">
        <v>19898</v>
      </c>
      <c r="J19" s="56">
        <v>39</v>
      </c>
      <c r="K19" s="57">
        <v>9465</v>
      </c>
      <c r="L19" s="56">
        <v>19</v>
      </c>
      <c r="M19" s="57">
        <v>4121</v>
      </c>
      <c r="N19" s="56">
        <v>78</v>
      </c>
      <c r="O19" s="57">
        <v>17905</v>
      </c>
      <c r="P19" s="56">
        <v>89</v>
      </c>
      <c r="Q19" s="57">
        <v>18738</v>
      </c>
      <c r="R19" s="56">
        <v>89</v>
      </c>
      <c r="S19" s="57">
        <v>18315</v>
      </c>
      <c r="T19" s="56">
        <v>55</v>
      </c>
      <c r="U19" s="57">
        <v>12982</v>
      </c>
      <c r="V19" s="56">
        <v>56</v>
      </c>
      <c r="W19" s="57">
        <v>12879</v>
      </c>
      <c r="X19" s="56">
        <v>38</v>
      </c>
      <c r="Y19" s="57">
        <v>9009</v>
      </c>
      <c r="Z19" s="56">
        <v>128</v>
      </c>
      <c r="AA19" s="57">
        <v>28019</v>
      </c>
      <c r="AB19" s="110">
        <f>SUMIF($D$2:$AA$2, "No. of Dwelling Units Approved", D19:AA19)</f>
        <v>776</v>
      </c>
      <c r="AC19" s="111">
        <f t="shared" si="0"/>
        <v>173931</v>
      </c>
      <c r="AD19" s="18"/>
      <c r="AE19" s="18"/>
      <c r="AI19" s="18"/>
      <c r="AK19" s="18"/>
      <c r="AM19" s="18"/>
      <c r="AO19" s="18"/>
      <c r="AQ19" s="18"/>
      <c r="AS19" s="18"/>
      <c r="AU19" s="18"/>
    </row>
    <row r="20" spans="1:47" x14ac:dyDescent="0.2">
      <c r="A20" s="3"/>
      <c r="B20" s="3"/>
      <c r="C20" s="3" t="s">
        <v>19</v>
      </c>
      <c r="D20" s="56">
        <v>5</v>
      </c>
      <c r="E20" s="57">
        <v>828</v>
      </c>
      <c r="F20" s="56">
        <v>0</v>
      </c>
      <c r="G20" s="57">
        <v>0</v>
      </c>
      <c r="H20" s="56">
        <v>0</v>
      </c>
      <c r="I20" s="57">
        <v>0</v>
      </c>
      <c r="J20" s="56">
        <v>0</v>
      </c>
      <c r="K20" s="57">
        <v>0</v>
      </c>
      <c r="L20" s="56">
        <v>0</v>
      </c>
      <c r="M20" s="57">
        <v>0</v>
      </c>
      <c r="N20" s="56">
        <v>0</v>
      </c>
      <c r="O20" s="57">
        <v>0</v>
      </c>
      <c r="P20" s="56">
        <v>6</v>
      </c>
      <c r="Q20" s="57">
        <v>844</v>
      </c>
      <c r="R20" s="56">
        <v>3</v>
      </c>
      <c r="S20" s="57">
        <v>380</v>
      </c>
      <c r="T20" s="56">
        <v>0</v>
      </c>
      <c r="U20" s="57">
        <v>0</v>
      </c>
      <c r="V20" s="56">
        <v>0</v>
      </c>
      <c r="W20" s="57">
        <v>0</v>
      </c>
      <c r="X20" s="56">
        <v>0</v>
      </c>
      <c r="Y20" s="57">
        <v>0</v>
      </c>
      <c r="Z20" s="56">
        <v>0</v>
      </c>
      <c r="AA20" s="57">
        <v>0</v>
      </c>
      <c r="AB20" s="110">
        <f>SUMIF($D$2:$AA$2, "No. of Dwelling Units Approved", D20:AA20)</f>
        <v>14</v>
      </c>
      <c r="AC20" s="111">
        <f t="shared" si="0"/>
        <v>2052</v>
      </c>
      <c r="AD20" s="18"/>
      <c r="AE20" s="18"/>
      <c r="AO20" s="18"/>
    </row>
    <row r="21" spans="1:47" x14ac:dyDescent="0.2">
      <c r="A21" s="3"/>
      <c r="B21" s="3"/>
      <c r="C21" s="3" t="s">
        <v>20</v>
      </c>
      <c r="D21" s="56">
        <v>67</v>
      </c>
      <c r="E21" s="57">
        <v>14501</v>
      </c>
      <c r="F21" s="56">
        <v>38</v>
      </c>
      <c r="G21" s="57">
        <v>8926</v>
      </c>
      <c r="H21" s="56">
        <v>85</v>
      </c>
      <c r="I21" s="57">
        <v>19898</v>
      </c>
      <c r="J21" s="56">
        <v>39</v>
      </c>
      <c r="K21" s="57">
        <v>9465</v>
      </c>
      <c r="L21" s="56">
        <v>19</v>
      </c>
      <c r="M21" s="57">
        <v>4121</v>
      </c>
      <c r="N21" s="56">
        <v>78</v>
      </c>
      <c r="O21" s="57">
        <v>17905</v>
      </c>
      <c r="P21" s="56">
        <v>95</v>
      </c>
      <c r="Q21" s="57">
        <v>19582</v>
      </c>
      <c r="R21" s="56">
        <v>92</v>
      </c>
      <c r="S21" s="57">
        <v>18695</v>
      </c>
      <c r="T21" s="56">
        <v>55</v>
      </c>
      <c r="U21" s="57">
        <v>12982</v>
      </c>
      <c r="V21" s="56">
        <v>56</v>
      </c>
      <c r="W21" s="57">
        <v>12879</v>
      </c>
      <c r="X21" s="56">
        <v>38</v>
      </c>
      <c r="Y21" s="57">
        <v>9009</v>
      </c>
      <c r="Z21" s="56">
        <v>128</v>
      </c>
      <c r="AA21" s="57">
        <v>28019</v>
      </c>
      <c r="AB21" s="110">
        <f>SUMIF($D$2:$AA$2, "No. of Dwelling Units Approved", D21:AA21)</f>
        <v>790</v>
      </c>
      <c r="AC21" s="111">
        <f t="shared" si="0"/>
        <v>175982</v>
      </c>
      <c r="AD21" s="18"/>
      <c r="AE21" s="18"/>
      <c r="AK21" s="18"/>
      <c r="AM21" s="18"/>
      <c r="AO21" s="18"/>
      <c r="AQ21" s="18"/>
      <c r="AS21" s="18"/>
      <c r="AU21" s="18"/>
    </row>
    <row r="22" spans="1:47" x14ac:dyDescent="0.2">
      <c r="A22" s="3"/>
      <c r="B22" s="3"/>
      <c r="C22" s="3" t="s">
        <v>14</v>
      </c>
      <c r="D22" s="56" t="s">
        <v>23</v>
      </c>
      <c r="E22" s="57">
        <v>520</v>
      </c>
      <c r="F22" s="56" t="s">
        <v>23</v>
      </c>
      <c r="G22" s="57">
        <v>406</v>
      </c>
      <c r="H22" s="56" t="s">
        <v>23</v>
      </c>
      <c r="I22" s="57">
        <v>555</v>
      </c>
      <c r="J22" s="56" t="s">
        <v>23</v>
      </c>
      <c r="K22" s="57">
        <v>635</v>
      </c>
      <c r="L22" s="56" t="s">
        <v>23</v>
      </c>
      <c r="M22" s="57">
        <v>232</v>
      </c>
      <c r="N22" s="56" t="s">
        <v>23</v>
      </c>
      <c r="O22" s="57">
        <v>426</v>
      </c>
      <c r="P22" s="56" t="s">
        <v>23</v>
      </c>
      <c r="Q22" s="57">
        <v>636</v>
      </c>
      <c r="R22" s="56" t="s">
        <v>23</v>
      </c>
      <c r="S22" s="57">
        <v>765</v>
      </c>
      <c r="T22" s="56" t="s">
        <v>23</v>
      </c>
      <c r="U22" s="57">
        <v>443</v>
      </c>
      <c r="V22" s="56" t="s">
        <v>23</v>
      </c>
      <c r="W22" s="57">
        <v>462</v>
      </c>
      <c r="X22" s="56" t="s">
        <v>23</v>
      </c>
      <c r="Y22" s="57">
        <v>410</v>
      </c>
      <c r="Z22" s="56" t="s">
        <v>23</v>
      </c>
      <c r="AA22" s="57">
        <v>1323</v>
      </c>
      <c r="AB22" s="112" t="s">
        <v>23</v>
      </c>
      <c r="AC22" s="111">
        <f t="shared" si="0"/>
        <v>6813</v>
      </c>
      <c r="AD22" s="18"/>
      <c r="AE22" s="18"/>
      <c r="AI22" s="18"/>
      <c r="AK22" s="18"/>
      <c r="AO22" s="18"/>
      <c r="AQ22" s="18"/>
    </row>
    <row r="23" spans="1:47" x14ac:dyDescent="0.2">
      <c r="A23" s="3"/>
      <c r="B23" s="3"/>
      <c r="C23" s="3" t="s">
        <v>15</v>
      </c>
      <c r="D23" s="56" t="s">
        <v>23</v>
      </c>
      <c r="E23" s="57">
        <v>15021</v>
      </c>
      <c r="F23" s="56" t="s">
        <v>23</v>
      </c>
      <c r="G23" s="57">
        <v>9331</v>
      </c>
      <c r="H23" s="56" t="s">
        <v>23</v>
      </c>
      <c r="I23" s="57">
        <v>20453</v>
      </c>
      <c r="J23" s="56" t="s">
        <v>23</v>
      </c>
      <c r="K23" s="57">
        <v>10100</v>
      </c>
      <c r="L23" s="56" t="s">
        <v>23</v>
      </c>
      <c r="M23" s="57">
        <v>4353</v>
      </c>
      <c r="N23" s="56" t="s">
        <v>23</v>
      </c>
      <c r="O23" s="57">
        <v>18332</v>
      </c>
      <c r="P23" s="56" t="s">
        <v>23</v>
      </c>
      <c r="Q23" s="57">
        <v>20218</v>
      </c>
      <c r="R23" s="56" t="s">
        <v>23</v>
      </c>
      <c r="S23" s="57">
        <v>19460</v>
      </c>
      <c r="T23" s="56" t="s">
        <v>23</v>
      </c>
      <c r="U23" s="57">
        <v>13425</v>
      </c>
      <c r="V23" s="56" t="s">
        <v>23</v>
      </c>
      <c r="W23" s="57">
        <v>13341</v>
      </c>
      <c r="X23" s="56" t="s">
        <v>23</v>
      </c>
      <c r="Y23" s="57">
        <v>9419</v>
      </c>
      <c r="Z23" s="56" t="s">
        <v>23</v>
      </c>
      <c r="AA23" s="57">
        <v>29342</v>
      </c>
      <c r="AB23" s="112" t="s">
        <v>23</v>
      </c>
      <c r="AC23" s="111">
        <f t="shared" si="0"/>
        <v>182795</v>
      </c>
      <c r="AD23" s="18"/>
      <c r="AE23" s="18"/>
      <c r="AM23" s="18"/>
      <c r="AO23" s="18"/>
      <c r="AQ23" s="18"/>
      <c r="AS23" s="18"/>
      <c r="AU23" s="18"/>
    </row>
    <row r="24" spans="1:47" x14ac:dyDescent="0.2">
      <c r="A24" s="3"/>
      <c r="B24" s="3"/>
      <c r="C24" s="3" t="s">
        <v>16</v>
      </c>
      <c r="D24" s="56" t="s">
        <v>23</v>
      </c>
      <c r="E24" s="57">
        <v>950</v>
      </c>
      <c r="F24" s="56" t="s">
        <v>23</v>
      </c>
      <c r="G24" s="57">
        <v>0</v>
      </c>
      <c r="H24" s="56" t="s">
        <v>23</v>
      </c>
      <c r="I24" s="57">
        <v>3647</v>
      </c>
      <c r="J24" s="56" t="s">
        <v>23</v>
      </c>
      <c r="K24" s="57">
        <v>183</v>
      </c>
      <c r="L24" s="56" t="s">
        <v>23</v>
      </c>
      <c r="M24" s="57">
        <v>50</v>
      </c>
      <c r="N24" s="56" t="s">
        <v>23</v>
      </c>
      <c r="O24" s="57">
        <v>660</v>
      </c>
      <c r="P24" s="56" t="s">
        <v>23</v>
      </c>
      <c r="Q24" s="57">
        <v>2161</v>
      </c>
      <c r="R24" s="56" t="s">
        <v>23</v>
      </c>
      <c r="S24" s="57">
        <v>80</v>
      </c>
      <c r="T24" s="56" t="s">
        <v>23</v>
      </c>
      <c r="U24" s="57">
        <v>130</v>
      </c>
      <c r="V24" s="56" t="s">
        <v>23</v>
      </c>
      <c r="W24" s="57">
        <v>60</v>
      </c>
      <c r="X24" s="56" t="s">
        <v>23</v>
      </c>
      <c r="Y24" s="57">
        <v>700</v>
      </c>
      <c r="Z24" s="56" t="s">
        <v>23</v>
      </c>
      <c r="AA24" s="57">
        <v>265</v>
      </c>
      <c r="AB24" s="112" t="s">
        <v>23</v>
      </c>
      <c r="AC24" s="111">
        <f t="shared" si="0"/>
        <v>8886</v>
      </c>
      <c r="AD24" s="18"/>
      <c r="AE24" s="18"/>
      <c r="AI24" s="18"/>
      <c r="AK24" s="18"/>
    </row>
    <row r="25" spans="1:47" x14ac:dyDescent="0.2">
      <c r="A25" s="3"/>
      <c r="B25" s="3"/>
      <c r="C25" s="3" t="s">
        <v>17</v>
      </c>
      <c r="D25" s="56" t="s">
        <v>23</v>
      </c>
      <c r="E25" s="57">
        <v>15971</v>
      </c>
      <c r="F25" s="56" t="s">
        <v>23</v>
      </c>
      <c r="G25" s="57">
        <v>9331</v>
      </c>
      <c r="H25" s="56" t="s">
        <v>23</v>
      </c>
      <c r="I25" s="57">
        <v>24101</v>
      </c>
      <c r="J25" s="56" t="s">
        <v>23</v>
      </c>
      <c r="K25" s="57">
        <v>10283</v>
      </c>
      <c r="L25" s="56" t="s">
        <v>23</v>
      </c>
      <c r="M25" s="57">
        <v>4403</v>
      </c>
      <c r="N25" s="56" t="s">
        <v>23</v>
      </c>
      <c r="O25" s="57">
        <v>18992</v>
      </c>
      <c r="P25" s="56" t="s">
        <v>23</v>
      </c>
      <c r="Q25" s="57">
        <v>22379</v>
      </c>
      <c r="R25" s="56" t="s">
        <v>23</v>
      </c>
      <c r="S25" s="317">
        <v>19540</v>
      </c>
      <c r="T25" s="56" t="s">
        <v>23</v>
      </c>
      <c r="U25" s="57">
        <v>13555</v>
      </c>
      <c r="V25" s="56" t="s">
        <v>23</v>
      </c>
      <c r="W25" s="57">
        <v>13401</v>
      </c>
      <c r="X25" s="56" t="s">
        <v>23</v>
      </c>
      <c r="Y25" s="57">
        <v>10119</v>
      </c>
      <c r="Z25" s="56" t="s">
        <v>23</v>
      </c>
      <c r="AA25" s="57">
        <v>29607</v>
      </c>
      <c r="AB25" s="112" t="s">
        <v>23</v>
      </c>
      <c r="AC25" s="111">
        <f t="shared" si="0"/>
        <v>191682</v>
      </c>
      <c r="AD25" s="18"/>
      <c r="AE25" s="18"/>
    </row>
    <row r="26" spans="1:47" x14ac:dyDescent="0.2">
      <c r="A26" s="2">
        <v>310021277</v>
      </c>
      <c r="B26" s="2" t="s">
        <v>27</v>
      </c>
      <c r="C26" s="2" t="s">
        <v>18</v>
      </c>
      <c r="D26" s="52">
        <v>3</v>
      </c>
      <c r="E26" s="53">
        <v>991</v>
      </c>
      <c r="F26" s="52">
        <v>1</v>
      </c>
      <c r="G26" s="53">
        <v>300</v>
      </c>
      <c r="H26" s="52">
        <v>1</v>
      </c>
      <c r="I26" s="53">
        <v>209</v>
      </c>
      <c r="J26" s="52">
        <v>9</v>
      </c>
      <c r="K26" s="53">
        <v>2514</v>
      </c>
      <c r="L26" s="52">
        <v>6</v>
      </c>
      <c r="M26" s="53">
        <v>1382</v>
      </c>
      <c r="N26" s="52">
        <v>3</v>
      </c>
      <c r="O26" s="53">
        <v>716</v>
      </c>
      <c r="P26" s="52">
        <v>4</v>
      </c>
      <c r="Q26" s="53">
        <v>1250</v>
      </c>
      <c r="R26" s="52">
        <v>5</v>
      </c>
      <c r="S26" s="53">
        <v>1337</v>
      </c>
      <c r="T26" s="52">
        <v>4</v>
      </c>
      <c r="U26" s="53">
        <v>817</v>
      </c>
      <c r="V26" s="52">
        <v>4</v>
      </c>
      <c r="W26" s="53">
        <v>1034</v>
      </c>
      <c r="X26" s="52">
        <v>3</v>
      </c>
      <c r="Y26" s="53">
        <v>528</v>
      </c>
      <c r="Z26" s="52">
        <v>5</v>
      </c>
      <c r="AA26" s="53">
        <v>1129</v>
      </c>
      <c r="AB26" s="54">
        <f>SUMIF($D$2:$AA$2, "No. of Dwelling Units Approved", D26:AA26)</f>
        <v>48</v>
      </c>
      <c r="AC26" s="55">
        <f t="shared" si="0"/>
        <v>12207</v>
      </c>
      <c r="AD26" s="18"/>
      <c r="AE26" s="18"/>
      <c r="AI26" s="18"/>
      <c r="AK26" s="18"/>
    </row>
    <row r="27" spans="1:47" x14ac:dyDescent="0.2">
      <c r="A27" s="2"/>
      <c r="B27" s="2"/>
      <c r="C27" s="2" t="s">
        <v>19</v>
      </c>
      <c r="D27" s="52">
        <v>0</v>
      </c>
      <c r="E27" s="53">
        <v>0</v>
      </c>
      <c r="F27" s="52">
        <v>0</v>
      </c>
      <c r="G27" s="53">
        <v>0</v>
      </c>
      <c r="H27" s="52">
        <v>0</v>
      </c>
      <c r="I27" s="53">
        <v>0</v>
      </c>
      <c r="J27" s="52">
        <v>0</v>
      </c>
      <c r="K27" s="53">
        <v>0</v>
      </c>
      <c r="L27" s="52">
        <v>0</v>
      </c>
      <c r="M27" s="53">
        <v>0</v>
      </c>
      <c r="N27" s="52">
        <v>0</v>
      </c>
      <c r="O27" s="53">
        <v>0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53">
        <v>0</v>
      </c>
      <c r="AB27" s="54">
        <f>SUMIF($D$2:$AA$2, "No. of Dwelling Units Approved", D27:AA27)</f>
        <v>0</v>
      </c>
      <c r="AC27" s="55">
        <f t="shared" si="0"/>
        <v>0</v>
      </c>
      <c r="AD27" s="18"/>
      <c r="AE27" s="18"/>
    </row>
    <row r="28" spans="1:47" x14ac:dyDescent="0.2">
      <c r="A28" s="2"/>
      <c r="B28" s="2"/>
      <c r="C28" s="2" t="s">
        <v>20</v>
      </c>
      <c r="D28" s="52">
        <v>3</v>
      </c>
      <c r="E28" s="53">
        <v>991</v>
      </c>
      <c r="F28" s="52">
        <v>1</v>
      </c>
      <c r="G28" s="53">
        <v>300</v>
      </c>
      <c r="H28" s="52">
        <v>1</v>
      </c>
      <c r="I28" s="53">
        <v>209</v>
      </c>
      <c r="J28" s="52">
        <v>9</v>
      </c>
      <c r="K28" s="53">
        <v>2514</v>
      </c>
      <c r="L28" s="52">
        <v>6</v>
      </c>
      <c r="M28" s="53">
        <v>1382</v>
      </c>
      <c r="N28" s="52">
        <v>3</v>
      </c>
      <c r="O28" s="53">
        <v>716</v>
      </c>
      <c r="P28" s="52">
        <v>4</v>
      </c>
      <c r="Q28" s="53">
        <v>1250</v>
      </c>
      <c r="R28" s="52">
        <v>5</v>
      </c>
      <c r="S28" s="53">
        <v>1337</v>
      </c>
      <c r="T28" s="52">
        <v>4</v>
      </c>
      <c r="U28" s="53">
        <v>817</v>
      </c>
      <c r="V28" s="52">
        <v>4</v>
      </c>
      <c r="W28" s="53">
        <v>1034</v>
      </c>
      <c r="X28" s="52">
        <v>3</v>
      </c>
      <c r="Y28" s="53">
        <v>528</v>
      </c>
      <c r="Z28" s="52">
        <v>5</v>
      </c>
      <c r="AA28" s="53">
        <v>1129</v>
      </c>
      <c r="AB28" s="54">
        <f>SUMIF($D$2:$AA$2, "No. of Dwelling Units Approved", D28:AA28)</f>
        <v>48</v>
      </c>
      <c r="AC28" s="55">
        <f t="shared" si="0"/>
        <v>12207</v>
      </c>
      <c r="AD28" s="18"/>
      <c r="AE28" s="18"/>
      <c r="AI28" s="18"/>
      <c r="AK28" s="18"/>
      <c r="AO28" s="18"/>
    </row>
    <row r="29" spans="1:47" x14ac:dyDescent="0.2">
      <c r="A29" s="2"/>
      <c r="B29" s="2"/>
      <c r="C29" s="2" t="s">
        <v>14</v>
      </c>
      <c r="D29" s="52" t="s">
        <v>23</v>
      </c>
      <c r="E29" s="53">
        <v>145</v>
      </c>
      <c r="F29" s="52" t="s">
        <v>23</v>
      </c>
      <c r="G29" s="53">
        <v>11</v>
      </c>
      <c r="H29" s="52" t="s">
        <v>23</v>
      </c>
      <c r="I29" s="53">
        <v>213</v>
      </c>
      <c r="J29" s="52" t="s">
        <v>23</v>
      </c>
      <c r="K29" s="53">
        <v>358</v>
      </c>
      <c r="L29" s="52" t="s">
        <v>23</v>
      </c>
      <c r="M29" s="53">
        <v>440</v>
      </c>
      <c r="N29" s="52" t="s">
        <v>23</v>
      </c>
      <c r="O29" s="53">
        <v>100</v>
      </c>
      <c r="P29" s="52" t="s">
        <v>23</v>
      </c>
      <c r="Q29" s="53">
        <v>182</v>
      </c>
      <c r="R29" s="52" t="s">
        <v>23</v>
      </c>
      <c r="S29" s="53">
        <v>26</v>
      </c>
      <c r="T29" s="52" t="s">
        <v>23</v>
      </c>
      <c r="U29" s="53">
        <v>418</v>
      </c>
      <c r="V29" s="52" t="s">
        <v>23</v>
      </c>
      <c r="W29" s="53">
        <v>131</v>
      </c>
      <c r="X29" s="52" t="s">
        <v>23</v>
      </c>
      <c r="Y29" s="53">
        <v>413</v>
      </c>
      <c r="Z29" s="52" t="s">
        <v>23</v>
      </c>
      <c r="AA29" s="53">
        <v>269</v>
      </c>
      <c r="AB29" s="54" t="s">
        <v>23</v>
      </c>
      <c r="AC29" s="55">
        <f t="shared" si="0"/>
        <v>2706</v>
      </c>
      <c r="AD29" s="18"/>
      <c r="AE29" s="18"/>
      <c r="AM29" s="18"/>
      <c r="AO29" s="18"/>
    </row>
    <row r="30" spans="1:47" x14ac:dyDescent="0.2">
      <c r="A30" s="2"/>
      <c r="B30" s="2"/>
      <c r="C30" s="2" t="s">
        <v>15</v>
      </c>
      <c r="D30" s="52" t="s">
        <v>23</v>
      </c>
      <c r="E30" s="53">
        <v>1136</v>
      </c>
      <c r="F30" s="52" t="s">
        <v>23</v>
      </c>
      <c r="G30" s="53">
        <v>311</v>
      </c>
      <c r="H30" s="52" t="s">
        <v>23</v>
      </c>
      <c r="I30" s="53">
        <v>422</v>
      </c>
      <c r="J30" s="52" t="s">
        <v>23</v>
      </c>
      <c r="K30" s="53">
        <v>2872</v>
      </c>
      <c r="L30" s="52" t="s">
        <v>23</v>
      </c>
      <c r="M30" s="53">
        <v>1822</v>
      </c>
      <c r="N30" s="52" t="s">
        <v>23</v>
      </c>
      <c r="O30" s="53">
        <v>816</v>
      </c>
      <c r="P30" s="52" t="s">
        <v>23</v>
      </c>
      <c r="Q30" s="53">
        <v>1431</v>
      </c>
      <c r="R30" s="52" t="s">
        <v>23</v>
      </c>
      <c r="S30" s="53">
        <v>1363</v>
      </c>
      <c r="T30" s="52" t="s">
        <v>23</v>
      </c>
      <c r="U30" s="53">
        <v>1235</v>
      </c>
      <c r="V30" s="52" t="s">
        <v>23</v>
      </c>
      <c r="W30" s="53">
        <v>1165</v>
      </c>
      <c r="X30" s="52" t="s">
        <v>23</v>
      </c>
      <c r="Y30" s="53">
        <v>942</v>
      </c>
      <c r="Z30" s="52" t="s">
        <v>23</v>
      </c>
      <c r="AA30" s="53">
        <v>1398</v>
      </c>
      <c r="AB30" s="54" t="s">
        <v>23</v>
      </c>
      <c r="AC30" s="55">
        <f t="shared" si="0"/>
        <v>14913</v>
      </c>
      <c r="AD30" s="18"/>
      <c r="AE30" s="18"/>
    </row>
    <row r="31" spans="1:47" x14ac:dyDescent="0.2">
      <c r="A31" s="2"/>
      <c r="B31" s="2"/>
      <c r="C31" s="2" t="s">
        <v>16</v>
      </c>
      <c r="D31" s="52" t="s">
        <v>23</v>
      </c>
      <c r="E31" s="53">
        <v>474</v>
      </c>
      <c r="F31" s="52" t="s">
        <v>23</v>
      </c>
      <c r="G31" s="53">
        <v>60</v>
      </c>
      <c r="H31" s="52" t="s">
        <v>23</v>
      </c>
      <c r="I31" s="53">
        <v>847</v>
      </c>
      <c r="J31" s="52" t="s">
        <v>23</v>
      </c>
      <c r="K31" s="53">
        <v>56</v>
      </c>
      <c r="L31" s="52" t="s">
        <v>23</v>
      </c>
      <c r="M31" s="53">
        <v>252</v>
      </c>
      <c r="N31" s="52" t="s">
        <v>23</v>
      </c>
      <c r="O31" s="53">
        <v>52</v>
      </c>
      <c r="P31" s="52" t="s">
        <v>23</v>
      </c>
      <c r="Q31" s="53">
        <v>0</v>
      </c>
      <c r="R31" s="52" t="s">
        <v>23</v>
      </c>
      <c r="S31" s="53">
        <v>60</v>
      </c>
      <c r="T31" s="52" t="s">
        <v>23</v>
      </c>
      <c r="U31" s="53">
        <v>150</v>
      </c>
      <c r="V31" s="52" t="s">
        <v>23</v>
      </c>
      <c r="W31" s="53">
        <v>0</v>
      </c>
      <c r="X31" s="52" t="s">
        <v>23</v>
      </c>
      <c r="Y31" s="53">
        <v>330</v>
      </c>
      <c r="Z31" s="52" t="s">
        <v>23</v>
      </c>
      <c r="AA31" s="53">
        <v>4214</v>
      </c>
      <c r="AB31" s="54" t="s">
        <v>23</v>
      </c>
      <c r="AC31" s="55">
        <f t="shared" si="0"/>
        <v>6495</v>
      </c>
      <c r="AD31" s="18"/>
      <c r="AE31" s="18"/>
    </row>
    <row r="32" spans="1:47" x14ac:dyDescent="0.2">
      <c r="A32" s="4"/>
      <c r="B32" s="4"/>
      <c r="C32" s="4" t="s">
        <v>17</v>
      </c>
      <c r="D32" s="318" t="s">
        <v>23</v>
      </c>
      <c r="E32" s="276">
        <v>1611</v>
      </c>
      <c r="F32" s="318" t="s">
        <v>23</v>
      </c>
      <c r="G32" s="276">
        <v>371</v>
      </c>
      <c r="H32" s="318" t="s">
        <v>23</v>
      </c>
      <c r="I32" s="276">
        <v>1269</v>
      </c>
      <c r="J32" s="318" t="s">
        <v>23</v>
      </c>
      <c r="K32" s="276">
        <v>2928</v>
      </c>
      <c r="L32" s="318" t="s">
        <v>23</v>
      </c>
      <c r="M32" s="276">
        <v>2074</v>
      </c>
      <c r="N32" s="318" t="s">
        <v>23</v>
      </c>
      <c r="O32" s="276">
        <v>868</v>
      </c>
      <c r="P32" s="318" t="s">
        <v>23</v>
      </c>
      <c r="Q32" s="276">
        <v>1431</v>
      </c>
      <c r="R32" s="318" t="s">
        <v>23</v>
      </c>
      <c r="S32" s="276">
        <v>1424</v>
      </c>
      <c r="T32" s="318" t="s">
        <v>23</v>
      </c>
      <c r="U32" s="276">
        <v>1385</v>
      </c>
      <c r="V32" s="318" t="s">
        <v>23</v>
      </c>
      <c r="W32" s="276">
        <v>1165</v>
      </c>
      <c r="X32" s="318" t="s">
        <v>23</v>
      </c>
      <c r="Y32" s="276">
        <v>1272</v>
      </c>
      <c r="Z32" s="318" t="s">
        <v>23</v>
      </c>
      <c r="AA32" s="276">
        <v>5612</v>
      </c>
      <c r="AB32" s="319" t="s">
        <v>23</v>
      </c>
      <c r="AC32" s="320">
        <f t="shared" si="0"/>
        <v>21410</v>
      </c>
      <c r="AD32" s="18"/>
      <c r="AE32" s="18"/>
    </row>
    <row r="33" spans="3:31" x14ac:dyDescent="0.2">
      <c r="D33" s="18"/>
      <c r="F33" s="18"/>
      <c r="H33" s="18"/>
      <c r="J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3:31" x14ac:dyDescent="0.2">
      <c r="D34" s="18"/>
      <c r="F34" s="18"/>
      <c r="H34" s="18"/>
      <c r="J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3:31" x14ac:dyDescent="0.2">
      <c r="D35" s="18"/>
      <c r="F35" s="18"/>
      <c r="H35" s="18"/>
      <c r="J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3:31" x14ac:dyDescent="0.2">
      <c r="D36" s="18"/>
      <c r="F36" s="18"/>
      <c r="H36" s="18"/>
      <c r="J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3:31" x14ac:dyDescent="0.2">
      <c r="D37" s="18"/>
      <c r="F37" s="18"/>
      <c r="H37" s="18"/>
      <c r="J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3:31" x14ac:dyDescent="0.2">
      <c r="D38" s="18"/>
      <c r="F38" s="18"/>
      <c r="H38" s="18"/>
      <c r="J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3:31" x14ac:dyDescent="0.2">
      <c r="D39" s="18"/>
      <c r="F39" s="18"/>
      <c r="H39" s="18"/>
      <c r="J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3:31" x14ac:dyDescent="0.2">
      <c r="D40" s="18"/>
      <c r="F40" s="18"/>
      <c r="H40" s="18"/>
      <c r="J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3:31" x14ac:dyDescent="0.2">
      <c r="D41" s="18"/>
      <c r="F41" s="18"/>
      <c r="H41" s="18"/>
      <c r="J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3:31" x14ac:dyDescent="0.2">
      <c r="D42" s="18"/>
      <c r="F42" s="18"/>
      <c r="H42" s="18"/>
      <c r="J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3:31" x14ac:dyDescent="0.2">
      <c r="D43" s="18"/>
      <c r="F43" s="18"/>
      <c r="H43" s="18"/>
      <c r="J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3:31" x14ac:dyDescent="0.2">
      <c r="C44" s="19"/>
      <c r="D44" s="18"/>
      <c r="F44" s="18"/>
      <c r="H44" s="18"/>
      <c r="J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3:31" x14ac:dyDescent="0.2">
      <c r="C45" s="19"/>
      <c r="D45" s="18"/>
      <c r="F45" s="18"/>
      <c r="H45" s="18"/>
      <c r="J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3:31" x14ac:dyDescent="0.2">
      <c r="D46" s="18"/>
      <c r="F46" s="18"/>
      <c r="H46" s="18"/>
      <c r="J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3:31" x14ac:dyDescent="0.2">
      <c r="F47" s="18"/>
      <c r="Z47" s="18"/>
    </row>
    <row r="48" spans="3:31" x14ac:dyDescent="0.2">
      <c r="F48" s="18"/>
    </row>
    <row r="49" spans="6:29" x14ac:dyDescent="0.2">
      <c r="F49" s="18"/>
      <c r="Z49" s="18"/>
      <c r="AC49" s="18"/>
    </row>
    <row r="50" spans="6:29" x14ac:dyDescent="0.2">
      <c r="F50" s="18"/>
      <c r="Z50" s="18"/>
    </row>
    <row r="51" spans="6:29" x14ac:dyDescent="0.2">
      <c r="F51" s="18"/>
      <c r="Z51" s="18"/>
    </row>
    <row r="52" spans="6:29" x14ac:dyDescent="0.2">
      <c r="F52" s="18"/>
    </row>
    <row r="53" spans="6:29" x14ac:dyDescent="0.2">
      <c r="F53" s="18"/>
    </row>
    <row r="55" spans="6:29" x14ac:dyDescent="0.2">
      <c r="F55" s="18"/>
    </row>
    <row r="56" spans="6:29" x14ac:dyDescent="0.2">
      <c r="F56" s="18"/>
    </row>
  </sheetData>
  <mergeCells count="16"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workbookViewId="0">
      <pane xSplit="3" ySplit="2" topLeftCell="M3" activePane="bottomRight" state="frozenSplit"/>
      <selection pane="topRight" activeCell="AH1" sqref="AH1"/>
      <selection pane="bottomLeft" activeCell="A26" sqref="A26"/>
      <selection pane="bottomRight" activeCell="X3" sqref="X3:AA16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5" width="9.140625" style="1"/>
    <col min="6" max="27" width="9.140625" style="1" customWidth="1"/>
    <col min="28" max="16384" width="9.140625" style="1"/>
  </cols>
  <sheetData>
    <row r="1" spans="1:41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</row>
    <row r="2" spans="1:41" ht="58.5" customHeight="1" x14ac:dyDescent="0.2">
      <c r="A2" s="368"/>
      <c r="B2" s="368"/>
      <c r="C2" s="369"/>
      <c r="D2" s="9" t="s">
        <v>3</v>
      </c>
      <c r="E2" s="9" t="s">
        <v>21</v>
      </c>
      <c r="F2" s="9" t="s">
        <v>3</v>
      </c>
      <c r="G2" s="9" t="s">
        <v>21</v>
      </c>
      <c r="H2" s="9" t="s">
        <v>3</v>
      </c>
      <c r="I2" s="9" t="s">
        <v>21</v>
      </c>
      <c r="J2" s="9" t="s">
        <v>3</v>
      </c>
      <c r="K2" s="9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14" t="s">
        <v>21</v>
      </c>
    </row>
    <row r="3" spans="1:41" x14ac:dyDescent="0.2">
      <c r="A3" s="3"/>
      <c r="B3" s="3" t="s">
        <v>118</v>
      </c>
      <c r="C3" s="3" t="s">
        <v>18</v>
      </c>
      <c r="D3" s="56">
        <v>196</v>
      </c>
      <c r="E3" s="57">
        <v>51356</v>
      </c>
      <c r="F3" s="56">
        <v>197</v>
      </c>
      <c r="G3" s="57">
        <v>55752</v>
      </c>
      <c r="H3" s="56">
        <v>159</v>
      </c>
      <c r="I3" s="57">
        <v>47447</v>
      </c>
      <c r="J3" s="56">
        <v>173</v>
      </c>
      <c r="K3" s="57">
        <v>48776</v>
      </c>
      <c r="L3" s="56">
        <v>150</v>
      </c>
      <c r="M3" s="57">
        <v>41503</v>
      </c>
      <c r="N3" s="56">
        <v>149</v>
      </c>
      <c r="O3" s="57">
        <v>36880</v>
      </c>
      <c r="P3" s="56">
        <v>146</v>
      </c>
      <c r="Q3" s="57">
        <v>37303</v>
      </c>
      <c r="R3" s="56">
        <v>176</v>
      </c>
      <c r="S3" s="57">
        <v>43072</v>
      </c>
      <c r="T3" s="56">
        <v>207</v>
      </c>
      <c r="U3" s="57">
        <v>56476</v>
      </c>
      <c r="V3" s="56">
        <v>141</v>
      </c>
      <c r="W3" s="57">
        <v>38354</v>
      </c>
      <c r="X3" s="56">
        <v>252</v>
      </c>
      <c r="Y3" s="57">
        <v>66169</v>
      </c>
      <c r="Z3" s="56">
        <v>181</v>
      </c>
      <c r="AA3" s="57">
        <v>47079</v>
      </c>
      <c r="AB3" s="110">
        <f>SUMIF($D$2:$AA$2, "No. of Dwelling Units Approved", D3:AA3)</f>
        <v>2127</v>
      </c>
      <c r="AC3" s="111">
        <f>SUMIF($D$2:$AA$2, "Value of Approvals ($000)", D3:AA3)</f>
        <v>570167</v>
      </c>
      <c r="AD3" s="18"/>
    </row>
    <row r="4" spans="1:41" x14ac:dyDescent="0.2">
      <c r="A4" s="3"/>
      <c r="B4" s="3"/>
      <c r="C4" s="3" t="s">
        <v>19</v>
      </c>
      <c r="D4" s="56">
        <v>49</v>
      </c>
      <c r="E4" s="57">
        <v>10521</v>
      </c>
      <c r="F4" s="56">
        <v>66</v>
      </c>
      <c r="G4" s="57">
        <v>15481</v>
      </c>
      <c r="H4" s="56">
        <v>43</v>
      </c>
      <c r="I4" s="57">
        <v>8608</v>
      </c>
      <c r="J4" s="56">
        <v>42</v>
      </c>
      <c r="K4" s="57">
        <v>8468</v>
      </c>
      <c r="L4" s="56">
        <v>78</v>
      </c>
      <c r="M4" s="57">
        <v>16996</v>
      </c>
      <c r="N4" s="56">
        <v>20</v>
      </c>
      <c r="O4" s="57">
        <v>3841</v>
      </c>
      <c r="P4" s="56">
        <v>41</v>
      </c>
      <c r="Q4" s="57">
        <v>6231</v>
      </c>
      <c r="R4" s="56">
        <v>73</v>
      </c>
      <c r="S4" s="57">
        <v>10837</v>
      </c>
      <c r="T4" s="56">
        <v>105</v>
      </c>
      <c r="U4" s="57">
        <v>22240</v>
      </c>
      <c r="V4" s="56">
        <v>16</v>
      </c>
      <c r="W4" s="57">
        <v>2703</v>
      </c>
      <c r="X4" s="56">
        <v>43</v>
      </c>
      <c r="Y4" s="57">
        <v>10856</v>
      </c>
      <c r="Z4" s="56">
        <v>85</v>
      </c>
      <c r="AA4" s="57">
        <v>17618</v>
      </c>
      <c r="AB4" s="110">
        <f>SUMIF($D$2:$AA$2, "No. of Dwelling Units Approved", D4:AA4)</f>
        <v>661</v>
      </c>
      <c r="AC4" s="111">
        <f t="shared" ref="AC4:AC9" si="0">SUMIF($D$2:$AA$2, "Value of Approvals ($000)", D4:AA4)</f>
        <v>134400</v>
      </c>
      <c r="AD4" s="18"/>
    </row>
    <row r="5" spans="1:41" x14ac:dyDescent="0.2">
      <c r="A5" s="3"/>
      <c r="B5" s="3"/>
      <c r="C5" s="3" t="s">
        <v>20</v>
      </c>
      <c r="D5" s="56">
        <v>245</v>
      </c>
      <c r="E5" s="57">
        <v>61877</v>
      </c>
      <c r="F5" s="56">
        <v>263</v>
      </c>
      <c r="G5" s="57">
        <v>71233</v>
      </c>
      <c r="H5" s="56">
        <v>202</v>
      </c>
      <c r="I5" s="57">
        <v>56055</v>
      </c>
      <c r="J5" s="56">
        <v>215</v>
      </c>
      <c r="K5" s="57">
        <v>57244</v>
      </c>
      <c r="L5" s="56">
        <v>228</v>
      </c>
      <c r="M5" s="57">
        <v>58499</v>
      </c>
      <c r="N5" s="56">
        <v>169</v>
      </c>
      <c r="O5" s="57">
        <v>40721</v>
      </c>
      <c r="P5" s="56">
        <v>187</v>
      </c>
      <c r="Q5" s="57">
        <v>43534</v>
      </c>
      <c r="R5" s="56">
        <v>249</v>
      </c>
      <c r="S5" s="57">
        <v>53909</v>
      </c>
      <c r="T5" s="56">
        <v>312</v>
      </c>
      <c r="U5" s="57">
        <v>78716</v>
      </c>
      <c r="V5" s="56">
        <v>157</v>
      </c>
      <c r="W5" s="57">
        <v>41057</v>
      </c>
      <c r="X5" s="56">
        <v>295</v>
      </c>
      <c r="Y5" s="57">
        <v>77025</v>
      </c>
      <c r="Z5" s="56">
        <v>266</v>
      </c>
      <c r="AA5" s="57">
        <v>64697</v>
      </c>
      <c r="AB5" s="110">
        <f>SUMIF($D$2:$AA$2, "No. of Dwelling Units Approved", D5:AA5)</f>
        <v>2788</v>
      </c>
      <c r="AC5" s="111">
        <f t="shared" si="0"/>
        <v>704567</v>
      </c>
      <c r="AD5" s="18"/>
    </row>
    <row r="6" spans="1:41" x14ac:dyDescent="0.2">
      <c r="A6" s="3"/>
      <c r="B6" s="3"/>
      <c r="C6" s="3" t="s">
        <v>14</v>
      </c>
      <c r="D6" s="56" t="s">
        <v>23</v>
      </c>
      <c r="E6" s="57">
        <v>12972</v>
      </c>
      <c r="F6" s="56" t="s">
        <v>23</v>
      </c>
      <c r="G6" s="57">
        <v>6266</v>
      </c>
      <c r="H6" s="56" t="s">
        <v>23</v>
      </c>
      <c r="I6" s="57">
        <v>7993</v>
      </c>
      <c r="J6" s="56" t="s">
        <v>23</v>
      </c>
      <c r="K6" s="57">
        <v>9181</v>
      </c>
      <c r="L6" s="56" t="s">
        <v>23</v>
      </c>
      <c r="M6" s="57">
        <v>6905</v>
      </c>
      <c r="N6" s="56" t="s">
        <v>23</v>
      </c>
      <c r="O6" s="57">
        <v>4602</v>
      </c>
      <c r="P6" s="56" t="s">
        <v>23</v>
      </c>
      <c r="Q6" s="57">
        <v>2766</v>
      </c>
      <c r="R6" s="56" t="s">
        <v>23</v>
      </c>
      <c r="S6" s="57">
        <v>5533</v>
      </c>
      <c r="T6" s="56" t="s">
        <v>23</v>
      </c>
      <c r="U6" s="57">
        <v>5875</v>
      </c>
      <c r="V6" s="56" t="s">
        <v>23</v>
      </c>
      <c r="W6" s="57">
        <v>5200</v>
      </c>
      <c r="X6" s="56" t="s">
        <v>23</v>
      </c>
      <c r="Y6" s="57">
        <v>8422</v>
      </c>
      <c r="Z6" s="56" t="s">
        <v>23</v>
      </c>
      <c r="AA6" s="57">
        <v>6277</v>
      </c>
      <c r="AB6" s="112" t="s">
        <v>23</v>
      </c>
      <c r="AC6" s="111">
        <f t="shared" si="0"/>
        <v>81992</v>
      </c>
      <c r="AD6" s="18"/>
    </row>
    <row r="7" spans="1:41" x14ac:dyDescent="0.2">
      <c r="A7" s="3"/>
      <c r="B7" s="3"/>
      <c r="C7" s="3" t="s">
        <v>15</v>
      </c>
      <c r="D7" s="56" t="s">
        <v>23</v>
      </c>
      <c r="E7" s="57">
        <v>74949</v>
      </c>
      <c r="F7" s="56" t="s">
        <v>23</v>
      </c>
      <c r="G7" s="57">
        <v>77499</v>
      </c>
      <c r="H7" s="56" t="s">
        <v>23</v>
      </c>
      <c r="I7" s="57">
        <v>64048</v>
      </c>
      <c r="J7" s="56" t="s">
        <v>23</v>
      </c>
      <c r="K7" s="57">
        <v>66425</v>
      </c>
      <c r="L7" s="56" t="s">
        <v>23</v>
      </c>
      <c r="M7" s="57">
        <v>65404</v>
      </c>
      <c r="N7" s="56" t="s">
        <v>23</v>
      </c>
      <c r="O7" s="57">
        <v>45323</v>
      </c>
      <c r="P7" s="56" t="s">
        <v>23</v>
      </c>
      <c r="Q7" s="57">
        <v>46300</v>
      </c>
      <c r="R7" s="56" t="s">
        <v>23</v>
      </c>
      <c r="S7" s="57">
        <v>59441</v>
      </c>
      <c r="T7" s="56" t="s">
        <v>23</v>
      </c>
      <c r="U7" s="57">
        <v>84591</v>
      </c>
      <c r="V7" s="56" t="s">
        <v>23</v>
      </c>
      <c r="W7" s="57">
        <v>46257</v>
      </c>
      <c r="X7" s="56" t="s">
        <v>23</v>
      </c>
      <c r="Y7" s="57">
        <v>85447</v>
      </c>
      <c r="Z7" s="56" t="s">
        <v>23</v>
      </c>
      <c r="AA7" s="57">
        <v>70974</v>
      </c>
      <c r="AB7" s="112" t="s">
        <v>23</v>
      </c>
      <c r="AC7" s="111">
        <f t="shared" si="0"/>
        <v>786658</v>
      </c>
      <c r="AD7" s="18"/>
    </row>
    <row r="8" spans="1:41" x14ac:dyDescent="0.2">
      <c r="A8" s="3"/>
      <c r="B8" s="3"/>
      <c r="C8" s="3" t="s">
        <v>16</v>
      </c>
      <c r="D8" s="56" t="s">
        <v>23</v>
      </c>
      <c r="E8" s="57">
        <v>16621</v>
      </c>
      <c r="F8" s="56" t="s">
        <v>23</v>
      </c>
      <c r="G8" s="57">
        <v>16399</v>
      </c>
      <c r="H8" s="56" t="s">
        <v>23</v>
      </c>
      <c r="I8" s="57">
        <v>14693</v>
      </c>
      <c r="J8" s="56" t="s">
        <v>23</v>
      </c>
      <c r="K8" s="57">
        <v>40002</v>
      </c>
      <c r="L8" s="56" t="s">
        <v>23</v>
      </c>
      <c r="M8" s="57">
        <v>27068</v>
      </c>
      <c r="N8" s="56" t="s">
        <v>23</v>
      </c>
      <c r="O8" s="57">
        <v>30740</v>
      </c>
      <c r="P8" s="56" t="s">
        <v>23</v>
      </c>
      <c r="Q8" s="57">
        <v>5819</v>
      </c>
      <c r="R8" s="56" t="s">
        <v>23</v>
      </c>
      <c r="S8" s="57">
        <v>14163</v>
      </c>
      <c r="T8" s="56" t="s">
        <v>23</v>
      </c>
      <c r="U8" s="57">
        <v>17942</v>
      </c>
      <c r="V8" s="56" t="s">
        <v>23</v>
      </c>
      <c r="W8" s="57">
        <v>13453</v>
      </c>
      <c r="X8" s="56" t="s">
        <v>23</v>
      </c>
      <c r="Y8" s="57">
        <v>45253</v>
      </c>
      <c r="Z8" s="56" t="s">
        <v>23</v>
      </c>
      <c r="AA8" s="57">
        <v>19255</v>
      </c>
      <c r="AB8" s="112" t="s">
        <v>23</v>
      </c>
      <c r="AC8" s="111">
        <f t="shared" si="0"/>
        <v>261408</v>
      </c>
      <c r="AD8" s="18"/>
    </row>
    <row r="9" spans="1:41" x14ac:dyDescent="0.2">
      <c r="A9" s="3"/>
      <c r="B9" s="3"/>
      <c r="C9" s="3" t="s">
        <v>17</v>
      </c>
      <c r="D9" s="56" t="s">
        <v>23</v>
      </c>
      <c r="E9" s="57">
        <v>91570</v>
      </c>
      <c r="F9" s="56" t="s">
        <v>23</v>
      </c>
      <c r="G9" s="57">
        <v>93898</v>
      </c>
      <c r="H9" s="56" t="s">
        <v>23</v>
      </c>
      <c r="I9" s="57">
        <v>78741</v>
      </c>
      <c r="J9" s="56" t="s">
        <v>23</v>
      </c>
      <c r="K9" s="57">
        <v>106427</v>
      </c>
      <c r="L9" s="56" t="s">
        <v>23</v>
      </c>
      <c r="M9" s="57">
        <v>92472</v>
      </c>
      <c r="N9" s="56" t="s">
        <v>23</v>
      </c>
      <c r="O9" s="57">
        <v>76063</v>
      </c>
      <c r="P9" s="56" t="s">
        <v>23</v>
      </c>
      <c r="Q9" s="57">
        <v>52119</v>
      </c>
      <c r="R9" s="56" t="s">
        <v>23</v>
      </c>
      <c r="S9" s="57">
        <v>73604</v>
      </c>
      <c r="T9" s="56" t="s">
        <v>23</v>
      </c>
      <c r="U9" s="57">
        <v>102532</v>
      </c>
      <c r="V9" s="56" t="s">
        <v>23</v>
      </c>
      <c r="W9" s="57">
        <v>59710</v>
      </c>
      <c r="X9" s="56" t="s">
        <v>23</v>
      </c>
      <c r="Y9" s="57">
        <v>130700</v>
      </c>
      <c r="Z9" s="56" t="s">
        <v>23</v>
      </c>
      <c r="AA9" s="57">
        <v>90229</v>
      </c>
      <c r="AB9" s="112" t="s">
        <v>23</v>
      </c>
      <c r="AC9" s="111">
        <f t="shared" si="0"/>
        <v>1048065</v>
      </c>
      <c r="AD9" s="18"/>
    </row>
    <row r="10" spans="1:41" x14ac:dyDescent="0.2">
      <c r="A10" s="2"/>
      <c r="B10" s="2" t="s">
        <v>119</v>
      </c>
      <c r="C10" s="2" t="s">
        <v>18</v>
      </c>
      <c r="D10" s="52">
        <v>57</v>
      </c>
      <c r="E10" s="53">
        <v>17921</v>
      </c>
      <c r="F10" s="52">
        <v>54</v>
      </c>
      <c r="G10" s="53">
        <v>17851</v>
      </c>
      <c r="H10" s="52">
        <v>62</v>
      </c>
      <c r="I10" s="53">
        <v>18606</v>
      </c>
      <c r="J10" s="52">
        <v>52</v>
      </c>
      <c r="K10" s="53">
        <v>12949</v>
      </c>
      <c r="L10" s="52">
        <v>50</v>
      </c>
      <c r="M10" s="53">
        <v>14746</v>
      </c>
      <c r="N10" s="52">
        <v>36</v>
      </c>
      <c r="O10" s="53">
        <v>9896</v>
      </c>
      <c r="P10" s="52">
        <v>38</v>
      </c>
      <c r="Q10" s="53">
        <v>15462</v>
      </c>
      <c r="R10" s="52">
        <v>39</v>
      </c>
      <c r="S10" s="53">
        <v>11850</v>
      </c>
      <c r="T10" s="52">
        <v>53</v>
      </c>
      <c r="U10" s="53">
        <v>15337</v>
      </c>
      <c r="V10" s="52">
        <v>30</v>
      </c>
      <c r="W10" s="53">
        <v>10067</v>
      </c>
      <c r="X10" s="52">
        <v>52</v>
      </c>
      <c r="Y10" s="53">
        <v>17463</v>
      </c>
      <c r="Z10" s="52">
        <v>52</v>
      </c>
      <c r="AA10" s="53">
        <v>16139</v>
      </c>
      <c r="AB10" s="54">
        <f>SUMIF($D$2:$AA$2, "No. of Dwelling Units Approved", D10:AA10)</f>
        <v>575</v>
      </c>
      <c r="AC10" s="55">
        <f>SUMIF($D$2:$AA$2, "Value of Approvals ($000)", D10:AA10)</f>
        <v>178287</v>
      </c>
      <c r="AD10" s="18"/>
      <c r="AI10" s="18"/>
      <c r="AK10" s="18"/>
      <c r="AM10" s="18"/>
      <c r="AO10" s="18"/>
    </row>
    <row r="11" spans="1:41" x14ac:dyDescent="0.2">
      <c r="A11" s="2"/>
      <c r="B11" s="2"/>
      <c r="C11" s="2" t="s">
        <v>19</v>
      </c>
      <c r="D11" s="52">
        <v>0</v>
      </c>
      <c r="E11" s="53">
        <v>0</v>
      </c>
      <c r="F11" s="52">
        <v>4</v>
      </c>
      <c r="G11" s="53">
        <v>760</v>
      </c>
      <c r="H11" s="52">
        <v>14</v>
      </c>
      <c r="I11" s="53">
        <v>2215</v>
      </c>
      <c r="J11" s="52">
        <v>4</v>
      </c>
      <c r="K11" s="53">
        <v>1540</v>
      </c>
      <c r="L11" s="52">
        <v>8</v>
      </c>
      <c r="M11" s="53">
        <v>1747</v>
      </c>
      <c r="N11" s="52">
        <v>2</v>
      </c>
      <c r="O11" s="53">
        <v>453</v>
      </c>
      <c r="P11" s="52">
        <v>9</v>
      </c>
      <c r="Q11" s="53">
        <v>1954</v>
      </c>
      <c r="R11" s="52">
        <v>0</v>
      </c>
      <c r="S11" s="53">
        <v>0</v>
      </c>
      <c r="T11" s="52">
        <v>2</v>
      </c>
      <c r="U11" s="53">
        <v>340</v>
      </c>
      <c r="V11" s="52">
        <v>9</v>
      </c>
      <c r="W11" s="53">
        <v>1900</v>
      </c>
      <c r="X11" s="52">
        <v>5</v>
      </c>
      <c r="Y11" s="53">
        <v>1409</v>
      </c>
      <c r="Z11" s="52">
        <v>2</v>
      </c>
      <c r="AA11" s="53">
        <v>480</v>
      </c>
      <c r="AB11" s="54">
        <f>SUMIF($D$2:$AA$2, "No. of Dwelling Units Approved", D11:AA11)</f>
        <v>59</v>
      </c>
      <c r="AC11" s="55">
        <f t="shared" ref="AC11:AC16" si="1">SUMIF($D$2:$AA$2, "Value of Approvals ($000)", D11:AA11)</f>
        <v>12798</v>
      </c>
      <c r="AD11" s="18"/>
      <c r="AI11" s="18"/>
      <c r="AK11" s="18"/>
      <c r="AM11" s="18"/>
      <c r="AO11" s="18"/>
    </row>
    <row r="12" spans="1:41" x14ac:dyDescent="0.2">
      <c r="A12" s="2"/>
      <c r="B12" s="2"/>
      <c r="C12" s="2" t="s">
        <v>20</v>
      </c>
      <c r="D12" s="52">
        <v>57</v>
      </c>
      <c r="E12" s="53">
        <v>17921</v>
      </c>
      <c r="F12" s="52">
        <v>58</v>
      </c>
      <c r="G12" s="53">
        <v>18611</v>
      </c>
      <c r="H12" s="52">
        <v>76</v>
      </c>
      <c r="I12" s="53">
        <v>20821</v>
      </c>
      <c r="J12" s="52">
        <v>56</v>
      </c>
      <c r="K12" s="53">
        <v>14489</v>
      </c>
      <c r="L12" s="52">
        <v>58</v>
      </c>
      <c r="M12" s="53">
        <v>16493</v>
      </c>
      <c r="N12" s="52">
        <v>38</v>
      </c>
      <c r="O12" s="53">
        <v>10349</v>
      </c>
      <c r="P12" s="52">
        <v>47</v>
      </c>
      <c r="Q12" s="53">
        <v>17415</v>
      </c>
      <c r="R12" s="52">
        <v>39</v>
      </c>
      <c r="S12" s="53">
        <v>11850</v>
      </c>
      <c r="T12" s="52">
        <v>55</v>
      </c>
      <c r="U12" s="53">
        <v>15677</v>
      </c>
      <c r="V12" s="52">
        <v>39</v>
      </c>
      <c r="W12" s="53">
        <v>11967</v>
      </c>
      <c r="X12" s="52">
        <v>57</v>
      </c>
      <c r="Y12" s="53">
        <v>18872</v>
      </c>
      <c r="Z12" s="52">
        <v>54</v>
      </c>
      <c r="AA12" s="53">
        <v>16619</v>
      </c>
      <c r="AB12" s="54">
        <f>SUMIF($D$2:$AA$2, "No. of Dwelling Units Approved", D12:AA12)</f>
        <v>634</v>
      </c>
      <c r="AC12" s="55">
        <f t="shared" si="1"/>
        <v>191084</v>
      </c>
      <c r="AD12" s="18"/>
      <c r="AI12" s="18"/>
      <c r="AK12" s="18"/>
      <c r="AM12" s="18"/>
      <c r="AO12" s="18"/>
    </row>
    <row r="13" spans="1:41" x14ac:dyDescent="0.2">
      <c r="A13" s="2"/>
      <c r="B13" s="2"/>
      <c r="C13" s="2" t="s">
        <v>14</v>
      </c>
      <c r="D13" s="52" t="s">
        <v>23</v>
      </c>
      <c r="E13" s="53">
        <v>2288</v>
      </c>
      <c r="F13" s="52" t="s">
        <v>23</v>
      </c>
      <c r="G13" s="53">
        <v>3179</v>
      </c>
      <c r="H13" s="52" t="s">
        <v>23</v>
      </c>
      <c r="I13" s="53">
        <v>3469</v>
      </c>
      <c r="J13" s="52" t="s">
        <v>23</v>
      </c>
      <c r="K13" s="53">
        <v>4454</v>
      </c>
      <c r="L13" s="52" t="s">
        <v>23</v>
      </c>
      <c r="M13" s="53">
        <v>3524</v>
      </c>
      <c r="N13" s="52" t="s">
        <v>23</v>
      </c>
      <c r="O13" s="53">
        <v>1113</v>
      </c>
      <c r="P13" s="52" t="s">
        <v>23</v>
      </c>
      <c r="Q13" s="53">
        <v>282</v>
      </c>
      <c r="R13" s="52" t="s">
        <v>23</v>
      </c>
      <c r="S13" s="53">
        <v>3013</v>
      </c>
      <c r="T13" s="52" t="s">
        <v>23</v>
      </c>
      <c r="U13" s="53">
        <v>2201</v>
      </c>
      <c r="V13" s="52" t="s">
        <v>23</v>
      </c>
      <c r="W13" s="53">
        <v>3418</v>
      </c>
      <c r="X13" s="52" t="s">
        <v>23</v>
      </c>
      <c r="Y13" s="53">
        <v>2844</v>
      </c>
      <c r="Z13" s="52" t="s">
        <v>23</v>
      </c>
      <c r="AA13" s="53">
        <v>3981</v>
      </c>
      <c r="AB13" s="54" t="s">
        <v>23</v>
      </c>
      <c r="AC13" s="55">
        <f t="shared" si="1"/>
        <v>33766</v>
      </c>
      <c r="AD13" s="18"/>
      <c r="AI13" s="18"/>
      <c r="AK13" s="18"/>
      <c r="AM13" s="18"/>
      <c r="AO13" s="18"/>
    </row>
    <row r="14" spans="1:41" x14ac:dyDescent="0.2">
      <c r="A14" s="2"/>
      <c r="B14" s="2"/>
      <c r="C14" s="2" t="s">
        <v>15</v>
      </c>
      <c r="D14" s="52" t="s">
        <v>23</v>
      </c>
      <c r="E14" s="53">
        <v>20209</v>
      </c>
      <c r="F14" s="52" t="s">
        <v>23</v>
      </c>
      <c r="G14" s="53">
        <v>21790</v>
      </c>
      <c r="H14" s="52" t="s">
        <v>23</v>
      </c>
      <c r="I14" s="53">
        <v>24291</v>
      </c>
      <c r="J14" s="52" t="s">
        <v>23</v>
      </c>
      <c r="K14" s="53">
        <v>18943</v>
      </c>
      <c r="L14" s="52" t="s">
        <v>23</v>
      </c>
      <c r="M14" s="53">
        <v>20017</v>
      </c>
      <c r="N14" s="52" t="s">
        <v>23</v>
      </c>
      <c r="O14" s="53">
        <v>11462</v>
      </c>
      <c r="P14" s="52" t="s">
        <v>23</v>
      </c>
      <c r="Q14" s="53">
        <v>17697</v>
      </c>
      <c r="R14" s="52" t="s">
        <v>23</v>
      </c>
      <c r="S14" s="53">
        <v>14863</v>
      </c>
      <c r="T14" s="52" t="s">
        <v>23</v>
      </c>
      <c r="U14" s="53">
        <v>17878</v>
      </c>
      <c r="V14" s="52" t="s">
        <v>23</v>
      </c>
      <c r="W14" s="53">
        <v>15386</v>
      </c>
      <c r="X14" s="52" t="s">
        <v>23</v>
      </c>
      <c r="Y14" s="53">
        <v>21716</v>
      </c>
      <c r="Z14" s="52" t="s">
        <v>23</v>
      </c>
      <c r="AA14" s="53">
        <v>20601</v>
      </c>
      <c r="AB14" s="54" t="s">
        <v>23</v>
      </c>
      <c r="AC14" s="55">
        <f t="shared" si="1"/>
        <v>224853</v>
      </c>
      <c r="AD14" s="18"/>
      <c r="AI14" s="18"/>
      <c r="AK14" s="18"/>
      <c r="AM14" s="18"/>
      <c r="AO14" s="18"/>
    </row>
    <row r="15" spans="1:41" x14ac:dyDescent="0.2">
      <c r="A15" s="2"/>
      <c r="B15" s="2"/>
      <c r="C15" s="2" t="s">
        <v>16</v>
      </c>
      <c r="D15" s="52" t="s">
        <v>23</v>
      </c>
      <c r="E15" s="53">
        <v>400</v>
      </c>
      <c r="F15" s="52" t="s">
        <v>23</v>
      </c>
      <c r="G15" s="53">
        <v>690</v>
      </c>
      <c r="H15" s="52" t="s">
        <v>23</v>
      </c>
      <c r="I15" s="53">
        <v>438</v>
      </c>
      <c r="J15" s="52" t="s">
        <v>23</v>
      </c>
      <c r="K15" s="53">
        <v>252</v>
      </c>
      <c r="L15" s="52" t="s">
        <v>23</v>
      </c>
      <c r="M15" s="53">
        <v>340</v>
      </c>
      <c r="N15" s="52" t="s">
        <v>23</v>
      </c>
      <c r="O15" s="53">
        <v>1507</v>
      </c>
      <c r="P15" s="52" t="s">
        <v>23</v>
      </c>
      <c r="Q15" s="53">
        <v>107</v>
      </c>
      <c r="R15" s="52" t="s">
        <v>23</v>
      </c>
      <c r="S15" s="53">
        <v>3220</v>
      </c>
      <c r="T15" s="52" t="s">
        <v>23</v>
      </c>
      <c r="U15" s="53">
        <v>324</v>
      </c>
      <c r="V15" s="52" t="s">
        <v>23</v>
      </c>
      <c r="W15" s="53">
        <v>2593</v>
      </c>
      <c r="X15" s="52" t="s">
        <v>23</v>
      </c>
      <c r="Y15" s="53">
        <v>749</v>
      </c>
      <c r="Z15" s="52" t="s">
        <v>23</v>
      </c>
      <c r="AA15" s="53">
        <v>112</v>
      </c>
      <c r="AB15" s="54" t="s">
        <v>23</v>
      </c>
      <c r="AC15" s="55">
        <f t="shared" si="1"/>
        <v>10732</v>
      </c>
      <c r="AD15" s="18"/>
      <c r="AI15" s="18"/>
      <c r="AK15" s="18"/>
      <c r="AM15" s="18"/>
      <c r="AO15" s="18"/>
    </row>
    <row r="16" spans="1:41" x14ac:dyDescent="0.2">
      <c r="A16" s="2"/>
      <c r="B16" s="2"/>
      <c r="C16" s="2" t="s">
        <v>17</v>
      </c>
      <c r="D16" s="52" t="s">
        <v>23</v>
      </c>
      <c r="E16" s="53">
        <v>20609</v>
      </c>
      <c r="F16" s="52" t="s">
        <v>23</v>
      </c>
      <c r="G16" s="53">
        <v>22481</v>
      </c>
      <c r="H16" s="52" t="s">
        <v>23</v>
      </c>
      <c r="I16" s="53">
        <v>24729</v>
      </c>
      <c r="J16" s="52" t="s">
        <v>23</v>
      </c>
      <c r="K16" s="53">
        <v>19195</v>
      </c>
      <c r="L16" s="52" t="s">
        <v>23</v>
      </c>
      <c r="M16" s="53">
        <v>20357</v>
      </c>
      <c r="N16" s="52" t="s">
        <v>23</v>
      </c>
      <c r="O16" s="53">
        <v>12969</v>
      </c>
      <c r="P16" s="52" t="s">
        <v>23</v>
      </c>
      <c r="Q16" s="53">
        <v>17804</v>
      </c>
      <c r="R16" s="52" t="s">
        <v>23</v>
      </c>
      <c r="S16" s="53">
        <v>18083</v>
      </c>
      <c r="T16" s="52" t="s">
        <v>23</v>
      </c>
      <c r="U16" s="53">
        <v>18202</v>
      </c>
      <c r="V16" s="52" t="s">
        <v>23</v>
      </c>
      <c r="W16" s="53">
        <v>17979</v>
      </c>
      <c r="X16" s="52" t="s">
        <v>23</v>
      </c>
      <c r="Y16" s="53">
        <v>22465</v>
      </c>
      <c r="Z16" s="52" t="s">
        <v>23</v>
      </c>
      <c r="AA16" s="53">
        <v>20713</v>
      </c>
      <c r="AB16" s="54" t="s">
        <v>23</v>
      </c>
      <c r="AC16" s="55">
        <f t="shared" si="1"/>
        <v>235586</v>
      </c>
      <c r="AD16" s="18"/>
      <c r="AM16" s="18"/>
      <c r="AO16" s="18"/>
    </row>
    <row r="17" spans="1:41" x14ac:dyDescent="0.2">
      <c r="A17" s="10">
        <v>316</v>
      </c>
      <c r="B17" s="10" t="s">
        <v>122</v>
      </c>
      <c r="C17" s="10" t="s">
        <v>18</v>
      </c>
      <c r="D17" s="58">
        <f>SUM(D10,D3)</f>
        <v>253</v>
      </c>
      <c r="E17" s="58">
        <f t="shared" ref="E17:AA17" si="2">SUM(E10,E3)</f>
        <v>69277</v>
      </c>
      <c r="F17" s="58">
        <f t="shared" si="2"/>
        <v>251</v>
      </c>
      <c r="G17" s="58">
        <f t="shared" si="2"/>
        <v>73603</v>
      </c>
      <c r="H17" s="58">
        <f t="shared" si="2"/>
        <v>221</v>
      </c>
      <c r="I17" s="58">
        <f t="shared" si="2"/>
        <v>66053</v>
      </c>
      <c r="J17" s="58">
        <f t="shared" si="2"/>
        <v>225</v>
      </c>
      <c r="K17" s="58">
        <f t="shared" si="2"/>
        <v>61725</v>
      </c>
      <c r="L17" s="58">
        <f t="shared" si="2"/>
        <v>200</v>
      </c>
      <c r="M17" s="58">
        <f t="shared" si="2"/>
        <v>56249</v>
      </c>
      <c r="N17" s="58">
        <f t="shared" si="2"/>
        <v>185</v>
      </c>
      <c r="O17" s="58">
        <f t="shared" si="2"/>
        <v>46776</v>
      </c>
      <c r="P17" s="58">
        <f t="shared" si="2"/>
        <v>184</v>
      </c>
      <c r="Q17" s="58">
        <f t="shared" si="2"/>
        <v>52765</v>
      </c>
      <c r="R17" s="58">
        <f t="shared" si="2"/>
        <v>215</v>
      </c>
      <c r="S17" s="58">
        <f t="shared" si="2"/>
        <v>54922</v>
      </c>
      <c r="T17" s="58">
        <f t="shared" si="2"/>
        <v>260</v>
      </c>
      <c r="U17" s="58">
        <f t="shared" si="2"/>
        <v>71813</v>
      </c>
      <c r="V17" s="58">
        <f t="shared" si="2"/>
        <v>171</v>
      </c>
      <c r="W17" s="58">
        <f t="shared" si="2"/>
        <v>48421</v>
      </c>
      <c r="X17" s="58">
        <f t="shared" si="2"/>
        <v>304</v>
      </c>
      <c r="Y17" s="58">
        <f t="shared" si="2"/>
        <v>83632</v>
      </c>
      <c r="Z17" s="58">
        <f t="shared" si="2"/>
        <v>233</v>
      </c>
      <c r="AA17" s="58">
        <f t="shared" si="2"/>
        <v>63218</v>
      </c>
      <c r="AB17" s="58">
        <f>SUMIF($D$2:$AA$2, "No. of Dwelling Units Approved", D17:AA17)</f>
        <v>2702</v>
      </c>
      <c r="AC17" s="59">
        <f>SUMIF($D$2:$AA$2, "Value of Approvals ($000)", D17:AA17)</f>
        <v>748454</v>
      </c>
      <c r="AD17" s="18"/>
      <c r="AI17" s="18"/>
      <c r="AK17" s="18"/>
      <c r="AM17" s="18"/>
    </row>
    <row r="18" spans="1:41" x14ac:dyDescent="0.2">
      <c r="A18" s="10"/>
      <c r="B18" s="10"/>
      <c r="C18" s="10" t="s">
        <v>19</v>
      </c>
      <c r="D18" s="58">
        <f>SUM(D4, D11)</f>
        <v>49</v>
      </c>
      <c r="E18" s="58">
        <f t="shared" ref="E18:AA18" si="3">SUM(E4, E11)</f>
        <v>10521</v>
      </c>
      <c r="F18" s="58">
        <f t="shared" si="3"/>
        <v>70</v>
      </c>
      <c r="G18" s="58">
        <f t="shared" si="3"/>
        <v>16241</v>
      </c>
      <c r="H18" s="58">
        <f t="shared" si="3"/>
        <v>57</v>
      </c>
      <c r="I18" s="58">
        <f t="shared" si="3"/>
        <v>10823</v>
      </c>
      <c r="J18" s="58">
        <f t="shared" si="3"/>
        <v>46</v>
      </c>
      <c r="K18" s="58">
        <f t="shared" si="3"/>
        <v>10008</v>
      </c>
      <c r="L18" s="58">
        <f t="shared" si="3"/>
        <v>86</v>
      </c>
      <c r="M18" s="58">
        <f t="shared" si="3"/>
        <v>18743</v>
      </c>
      <c r="N18" s="58">
        <f t="shared" si="3"/>
        <v>22</v>
      </c>
      <c r="O18" s="58">
        <f t="shared" si="3"/>
        <v>4294</v>
      </c>
      <c r="P18" s="58">
        <f t="shared" si="3"/>
        <v>50</v>
      </c>
      <c r="Q18" s="58">
        <f t="shared" si="3"/>
        <v>8185</v>
      </c>
      <c r="R18" s="58">
        <f t="shared" si="3"/>
        <v>73</v>
      </c>
      <c r="S18" s="58">
        <f t="shared" si="3"/>
        <v>10837</v>
      </c>
      <c r="T18" s="58">
        <f t="shared" si="3"/>
        <v>107</v>
      </c>
      <c r="U18" s="58">
        <f t="shared" si="3"/>
        <v>22580</v>
      </c>
      <c r="V18" s="58">
        <f t="shared" si="3"/>
        <v>25</v>
      </c>
      <c r="W18" s="58">
        <f t="shared" si="3"/>
        <v>4603</v>
      </c>
      <c r="X18" s="58">
        <f t="shared" si="3"/>
        <v>48</v>
      </c>
      <c r="Y18" s="58">
        <f t="shared" si="3"/>
        <v>12265</v>
      </c>
      <c r="Z18" s="58">
        <f t="shared" si="3"/>
        <v>87</v>
      </c>
      <c r="AA18" s="58">
        <f t="shared" si="3"/>
        <v>18098</v>
      </c>
      <c r="AB18" s="58">
        <f>SUMIF($D$2:$AA$2, "No. of Dwelling Units Approved", D18:AA18)</f>
        <v>720</v>
      </c>
      <c r="AC18" s="59">
        <f t="shared" ref="AC18:AC23" si="4">SUMIF($D$2:$AA$2, "Value of Approvals ($000)", D18:AA18)</f>
        <v>147198</v>
      </c>
      <c r="AD18" s="18"/>
      <c r="AI18" s="18"/>
      <c r="AK18" s="18"/>
      <c r="AM18" s="18"/>
      <c r="AO18" s="18"/>
    </row>
    <row r="19" spans="1:41" x14ac:dyDescent="0.2">
      <c r="A19" s="10"/>
      <c r="B19" s="10"/>
      <c r="C19" s="10" t="s">
        <v>20</v>
      </c>
      <c r="D19" s="58">
        <f>SUM(D5, D12)</f>
        <v>302</v>
      </c>
      <c r="E19" s="58">
        <f t="shared" ref="E19:AA19" si="5">SUM(E5, E12)</f>
        <v>79798</v>
      </c>
      <c r="F19" s="58">
        <f t="shared" si="5"/>
        <v>321</v>
      </c>
      <c r="G19" s="58">
        <f t="shared" si="5"/>
        <v>89844</v>
      </c>
      <c r="H19" s="58">
        <f t="shared" si="5"/>
        <v>278</v>
      </c>
      <c r="I19" s="58">
        <f t="shared" si="5"/>
        <v>76876</v>
      </c>
      <c r="J19" s="58">
        <f t="shared" si="5"/>
        <v>271</v>
      </c>
      <c r="K19" s="58">
        <f t="shared" si="5"/>
        <v>71733</v>
      </c>
      <c r="L19" s="58">
        <f t="shared" si="5"/>
        <v>286</v>
      </c>
      <c r="M19" s="58">
        <f t="shared" si="5"/>
        <v>74992</v>
      </c>
      <c r="N19" s="58">
        <f t="shared" si="5"/>
        <v>207</v>
      </c>
      <c r="O19" s="58">
        <f t="shared" si="5"/>
        <v>51070</v>
      </c>
      <c r="P19" s="58">
        <f t="shared" si="5"/>
        <v>234</v>
      </c>
      <c r="Q19" s="58">
        <f t="shared" si="5"/>
        <v>60949</v>
      </c>
      <c r="R19" s="58">
        <f t="shared" si="5"/>
        <v>288</v>
      </c>
      <c r="S19" s="58">
        <f t="shared" si="5"/>
        <v>65759</v>
      </c>
      <c r="T19" s="58">
        <f t="shared" si="5"/>
        <v>367</v>
      </c>
      <c r="U19" s="58">
        <f t="shared" si="5"/>
        <v>94393</v>
      </c>
      <c r="V19" s="58">
        <f t="shared" si="5"/>
        <v>196</v>
      </c>
      <c r="W19" s="58">
        <f t="shared" si="5"/>
        <v>53024</v>
      </c>
      <c r="X19" s="58">
        <f t="shared" si="5"/>
        <v>352</v>
      </c>
      <c r="Y19" s="58">
        <f t="shared" si="5"/>
        <v>95897</v>
      </c>
      <c r="Z19" s="58">
        <f t="shared" si="5"/>
        <v>320</v>
      </c>
      <c r="AA19" s="58">
        <f t="shared" si="5"/>
        <v>81316</v>
      </c>
      <c r="AB19" s="58">
        <f>SUMIF($D$2:$AA$2, "No. of Dwelling Units Approved", D19:AA19)</f>
        <v>3422</v>
      </c>
      <c r="AC19" s="59">
        <f t="shared" si="4"/>
        <v>895651</v>
      </c>
      <c r="AD19" s="18"/>
      <c r="AI19" s="18"/>
      <c r="AK19" s="18"/>
    </row>
    <row r="20" spans="1:41" x14ac:dyDescent="0.2">
      <c r="A20" s="10"/>
      <c r="B20" s="10"/>
      <c r="C20" s="10" t="s">
        <v>14</v>
      </c>
      <c r="D20" s="58" t="s">
        <v>23</v>
      </c>
      <c r="E20" s="58">
        <f t="shared" ref="E20" si="6">SUM(E6, E13)</f>
        <v>15260</v>
      </c>
      <c r="F20" s="59" t="s">
        <v>23</v>
      </c>
      <c r="G20" s="59">
        <f t="shared" ref="G20" si="7">SUM(G6, G13)</f>
        <v>9445</v>
      </c>
      <c r="H20" s="59" t="s">
        <v>23</v>
      </c>
      <c r="I20" s="59">
        <f t="shared" ref="I20" si="8">SUM(I6, I13)</f>
        <v>11462</v>
      </c>
      <c r="J20" s="59" t="s">
        <v>23</v>
      </c>
      <c r="K20" s="59">
        <f t="shared" ref="K20" si="9">SUM(K6, K13)</f>
        <v>13635</v>
      </c>
      <c r="L20" s="59" t="s">
        <v>23</v>
      </c>
      <c r="M20" s="59">
        <f t="shared" ref="M20" si="10">SUM(M6, M13)</f>
        <v>10429</v>
      </c>
      <c r="N20" s="59" t="s">
        <v>23</v>
      </c>
      <c r="O20" s="59">
        <f t="shared" ref="O20" si="11">SUM(O6, O13)</f>
        <v>5715</v>
      </c>
      <c r="P20" s="59" t="s">
        <v>23</v>
      </c>
      <c r="Q20" s="59">
        <f t="shared" ref="Q20" si="12">SUM(Q6, Q13)</f>
        <v>3048</v>
      </c>
      <c r="R20" s="59" t="s">
        <v>23</v>
      </c>
      <c r="S20" s="59">
        <f t="shared" ref="S20" si="13">SUM(S6, S13)</f>
        <v>8546</v>
      </c>
      <c r="T20" s="59" t="s">
        <v>23</v>
      </c>
      <c r="U20" s="59">
        <f t="shared" ref="U20" si="14">SUM(U6, U13)</f>
        <v>8076</v>
      </c>
      <c r="V20" s="59" t="s">
        <v>23</v>
      </c>
      <c r="W20" s="59">
        <f t="shared" ref="W20" si="15">SUM(W6, W13)</f>
        <v>8618</v>
      </c>
      <c r="X20" s="58" t="s">
        <v>23</v>
      </c>
      <c r="Y20" s="59">
        <f t="shared" ref="Y20" si="16">SUM(Y6, Y13)</f>
        <v>11266</v>
      </c>
      <c r="Z20" s="58" t="s">
        <v>23</v>
      </c>
      <c r="AA20" s="59">
        <f t="shared" ref="AA20" si="17">SUM(AA6, AA13)</f>
        <v>10258</v>
      </c>
      <c r="AB20" s="58" t="s">
        <v>23</v>
      </c>
      <c r="AC20" s="59">
        <f t="shared" si="4"/>
        <v>115758</v>
      </c>
      <c r="AD20" s="18"/>
      <c r="AK20" s="18"/>
      <c r="AM20" s="18"/>
      <c r="AO20" s="18"/>
    </row>
    <row r="21" spans="1:41" x14ac:dyDescent="0.2">
      <c r="A21" s="10"/>
      <c r="B21" s="10"/>
      <c r="C21" s="10" t="s">
        <v>15</v>
      </c>
      <c r="D21" s="58" t="s">
        <v>23</v>
      </c>
      <c r="E21" s="58">
        <f t="shared" ref="E21" si="18">SUM(E7, E14)</f>
        <v>95158</v>
      </c>
      <c r="F21" s="59" t="s">
        <v>23</v>
      </c>
      <c r="G21" s="59">
        <f t="shared" ref="G21" si="19">SUM(G7, G14)</f>
        <v>99289</v>
      </c>
      <c r="H21" s="59" t="s">
        <v>23</v>
      </c>
      <c r="I21" s="59">
        <f t="shared" ref="I21" si="20">SUM(I7, I14)</f>
        <v>88339</v>
      </c>
      <c r="J21" s="59" t="s">
        <v>23</v>
      </c>
      <c r="K21" s="59">
        <f t="shared" ref="K21" si="21">SUM(K7, K14)</f>
        <v>85368</v>
      </c>
      <c r="L21" s="59" t="s">
        <v>23</v>
      </c>
      <c r="M21" s="59">
        <f t="shared" ref="M21" si="22">SUM(M7, M14)</f>
        <v>85421</v>
      </c>
      <c r="N21" s="59" t="s">
        <v>23</v>
      </c>
      <c r="O21" s="59">
        <f t="shared" ref="O21" si="23">SUM(O7, O14)</f>
        <v>56785</v>
      </c>
      <c r="P21" s="59" t="s">
        <v>23</v>
      </c>
      <c r="Q21" s="59">
        <f t="shared" ref="Q21" si="24">SUM(Q7, Q14)</f>
        <v>63997</v>
      </c>
      <c r="R21" s="59" t="s">
        <v>23</v>
      </c>
      <c r="S21" s="59">
        <f t="shared" ref="S21" si="25">SUM(S7, S14)</f>
        <v>74304</v>
      </c>
      <c r="T21" s="59" t="s">
        <v>23</v>
      </c>
      <c r="U21" s="59">
        <f t="shared" ref="U21" si="26">SUM(U7, U14)</f>
        <v>102469</v>
      </c>
      <c r="V21" s="59" t="s">
        <v>23</v>
      </c>
      <c r="W21" s="59">
        <f t="shared" ref="W21" si="27">SUM(W7, W14)</f>
        <v>61643</v>
      </c>
      <c r="X21" s="58" t="s">
        <v>23</v>
      </c>
      <c r="Y21" s="59">
        <f t="shared" ref="Y21" si="28">SUM(Y7, Y14)</f>
        <v>107163</v>
      </c>
      <c r="Z21" s="58" t="s">
        <v>23</v>
      </c>
      <c r="AA21" s="59">
        <f t="shared" ref="AA21" si="29">SUM(AA7, AA14)</f>
        <v>91575</v>
      </c>
      <c r="AB21" s="58" t="s">
        <v>23</v>
      </c>
      <c r="AC21" s="59">
        <f t="shared" si="4"/>
        <v>1011511</v>
      </c>
      <c r="AD21" s="18"/>
      <c r="AI21" s="18"/>
      <c r="AK21" s="18"/>
    </row>
    <row r="22" spans="1:41" x14ac:dyDescent="0.2">
      <c r="A22" s="10"/>
      <c r="B22" s="10"/>
      <c r="C22" s="10" t="s">
        <v>16</v>
      </c>
      <c r="D22" s="58" t="s">
        <v>23</v>
      </c>
      <c r="E22" s="58">
        <f t="shared" ref="E22" si="30">SUM(E8, E15)</f>
        <v>17021</v>
      </c>
      <c r="F22" s="59" t="s">
        <v>23</v>
      </c>
      <c r="G22" s="59">
        <f t="shared" ref="G22" si="31">SUM(G8, G15)</f>
        <v>17089</v>
      </c>
      <c r="H22" s="59" t="s">
        <v>23</v>
      </c>
      <c r="I22" s="59">
        <f t="shared" ref="I22" si="32">SUM(I8, I15)</f>
        <v>15131</v>
      </c>
      <c r="J22" s="59" t="s">
        <v>23</v>
      </c>
      <c r="K22" s="59">
        <f t="shared" ref="K22" si="33">SUM(K8, K15)</f>
        <v>40254</v>
      </c>
      <c r="L22" s="59" t="s">
        <v>23</v>
      </c>
      <c r="M22" s="59">
        <f t="shared" ref="M22" si="34">SUM(M8, M15)</f>
        <v>27408</v>
      </c>
      <c r="N22" s="59" t="s">
        <v>23</v>
      </c>
      <c r="O22" s="59">
        <f t="shared" ref="O22" si="35">SUM(O8, O15)</f>
        <v>32247</v>
      </c>
      <c r="P22" s="59" t="s">
        <v>23</v>
      </c>
      <c r="Q22" s="59">
        <f t="shared" ref="Q22" si="36">SUM(Q8, Q15)</f>
        <v>5926</v>
      </c>
      <c r="R22" s="59" t="s">
        <v>23</v>
      </c>
      <c r="S22" s="59">
        <f t="shared" ref="S22" si="37">SUM(S8, S15)</f>
        <v>17383</v>
      </c>
      <c r="T22" s="59" t="s">
        <v>23</v>
      </c>
      <c r="U22" s="59">
        <f t="shared" ref="U22" si="38">SUM(U8, U15)</f>
        <v>18266</v>
      </c>
      <c r="V22" s="59" t="s">
        <v>23</v>
      </c>
      <c r="W22" s="59">
        <f t="shared" ref="W22" si="39">SUM(W8, W15)</f>
        <v>16046</v>
      </c>
      <c r="X22" s="58" t="s">
        <v>23</v>
      </c>
      <c r="Y22" s="59">
        <f t="shared" ref="Y22" si="40">SUM(Y8, Y15)</f>
        <v>46002</v>
      </c>
      <c r="Z22" s="58" t="s">
        <v>23</v>
      </c>
      <c r="AA22" s="59">
        <f t="shared" ref="AA22" si="41">SUM(AA8, AA15)</f>
        <v>19367</v>
      </c>
      <c r="AB22" s="58" t="s">
        <v>23</v>
      </c>
      <c r="AC22" s="59">
        <f t="shared" si="4"/>
        <v>272140</v>
      </c>
      <c r="AD22" s="18"/>
      <c r="AM22" s="18"/>
      <c r="AO22" s="18"/>
    </row>
    <row r="23" spans="1:41" x14ac:dyDescent="0.2">
      <c r="A23" s="12"/>
      <c r="B23" s="12"/>
      <c r="C23" s="12" t="s">
        <v>17</v>
      </c>
      <c r="D23" s="108" t="s">
        <v>23</v>
      </c>
      <c r="E23" s="108">
        <f t="shared" ref="E23" si="42">SUM(E9, E16)</f>
        <v>112179</v>
      </c>
      <c r="F23" s="109" t="s">
        <v>23</v>
      </c>
      <c r="G23" s="109">
        <f t="shared" ref="G23" si="43">SUM(G9, G16)</f>
        <v>116379</v>
      </c>
      <c r="H23" s="109" t="s">
        <v>23</v>
      </c>
      <c r="I23" s="109">
        <f t="shared" ref="I23" si="44">SUM(I9, I16)</f>
        <v>103470</v>
      </c>
      <c r="J23" s="109" t="s">
        <v>23</v>
      </c>
      <c r="K23" s="109">
        <f t="shared" ref="K23" si="45">SUM(K9, K16)</f>
        <v>125622</v>
      </c>
      <c r="L23" s="109" t="s">
        <v>23</v>
      </c>
      <c r="M23" s="109">
        <f t="shared" ref="M23" si="46">SUM(M9, M16)</f>
        <v>112829</v>
      </c>
      <c r="N23" s="109" t="s">
        <v>23</v>
      </c>
      <c r="O23" s="109">
        <f t="shared" ref="O23" si="47">SUM(O9, O16)</f>
        <v>89032</v>
      </c>
      <c r="P23" s="109" t="s">
        <v>23</v>
      </c>
      <c r="Q23" s="109">
        <f t="shared" ref="Q23" si="48">SUM(Q9, Q16)</f>
        <v>69923</v>
      </c>
      <c r="R23" s="109" t="s">
        <v>23</v>
      </c>
      <c r="S23" s="109">
        <f t="shared" ref="S23" si="49">SUM(S9, S16)</f>
        <v>91687</v>
      </c>
      <c r="T23" s="109" t="s">
        <v>23</v>
      </c>
      <c r="U23" s="109">
        <f t="shared" ref="U23" si="50">SUM(U9, U16)</f>
        <v>120734</v>
      </c>
      <c r="V23" s="109" t="s">
        <v>23</v>
      </c>
      <c r="W23" s="109">
        <f t="shared" ref="W23" si="51">SUM(W9, W16)</f>
        <v>77689</v>
      </c>
      <c r="X23" s="108" t="s">
        <v>23</v>
      </c>
      <c r="Y23" s="109">
        <f t="shared" ref="Y23" si="52">SUM(Y9, Y16)</f>
        <v>153165</v>
      </c>
      <c r="Z23" s="108" t="s">
        <v>23</v>
      </c>
      <c r="AA23" s="109">
        <f t="shared" ref="AA23" si="53">SUM(AA9, AA16)</f>
        <v>110942</v>
      </c>
      <c r="AB23" s="108" t="s">
        <v>23</v>
      </c>
      <c r="AC23" s="109">
        <f t="shared" si="4"/>
        <v>1283651</v>
      </c>
      <c r="AD23" s="18"/>
    </row>
    <row r="24" spans="1:41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41" x14ac:dyDescent="0.2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41" x14ac:dyDescent="0.2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41" x14ac:dyDescent="0.2">
      <c r="H27" s="22"/>
    </row>
    <row r="28" spans="1:41" x14ac:dyDescent="0.2">
      <c r="H28" s="22"/>
    </row>
    <row r="30" spans="1:41" x14ac:dyDescent="0.2">
      <c r="V30" s="19"/>
      <c r="W30" s="19"/>
      <c r="X30" s="19"/>
    </row>
    <row r="32" spans="1:41" x14ac:dyDescent="0.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8"/>
      <c r="X32" s="18"/>
    </row>
    <row r="33" spans="2:29" x14ac:dyDescent="0.2">
      <c r="W33" s="18"/>
      <c r="X33" s="18"/>
    </row>
    <row r="34" spans="2:29" x14ac:dyDescent="0.2">
      <c r="C34" s="19"/>
      <c r="D34" s="19"/>
      <c r="E34" s="18"/>
      <c r="F34" s="18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</row>
    <row r="35" spans="2:29" x14ac:dyDescent="0.2">
      <c r="B35" s="19"/>
      <c r="C35" s="19"/>
      <c r="E35" s="18"/>
      <c r="G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2:29" x14ac:dyDescent="0.2">
      <c r="B36" s="19"/>
      <c r="E36" s="18"/>
      <c r="G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2:29" x14ac:dyDescent="0.2">
      <c r="E37" s="18"/>
      <c r="G37" s="18"/>
      <c r="I37" s="18"/>
      <c r="K37" s="18"/>
      <c r="M37" s="18"/>
      <c r="O37" s="18"/>
      <c r="R37" s="18"/>
      <c r="S37" s="18"/>
      <c r="U37" s="18"/>
      <c r="W37" s="18"/>
    </row>
    <row r="38" spans="2:29" x14ac:dyDescent="0.2">
      <c r="E38" s="18"/>
      <c r="G38" s="18"/>
      <c r="I38" s="18"/>
      <c r="K38" s="18"/>
      <c r="M38" s="18"/>
      <c r="O38" s="18"/>
      <c r="Q38" s="18"/>
      <c r="S38" s="18"/>
      <c r="U38" s="18"/>
      <c r="W38" s="18"/>
      <c r="AB38" s="18"/>
    </row>
    <row r="39" spans="2:29" x14ac:dyDescent="0.2">
      <c r="E39" s="18"/>
      <c r="G39" s="18"/>
      <c r="I39" s="18"/>
      <c r="K39" s="18"/>
      <c r="M39" s="18"/>
      <c r="O39" s="18"/>
      <c r="Q39" s="18"/>
      <c r="S39" s="18"/>
      <c r="U39" s="18"/>
      <c r="W39" s="18"/>
    </row>
    <row r="40" spans="2:29" x14ac:dyDescent="0.2">
      <c r="E40" s="18"/>
      <c r="G40" s="18"/>
      <c r="I40" s="18"/>
      <c r="K40" s="18"/>
      <c r="M40" s="18"/>
      <c r="O40" s="18"/>
      <c r="Q40" s="18"/>
      <c r="S40" s="18"/>
      <c r="U40" s="18"/>
      <c r="W40" s="18"/>
    </row>
    <row r="41" spans="2:29" x14ac:dyDescent="0.2">
      <c r="E41" s="18"/>
      <c r="G41" s="18"/>
      <c r="I41" s="18"/>
      <c r="K41" s="18"/>
      <c r="M41" s="18"/>
      <c r="O41" s="18"/>
      <c r="Q41" s="18"/>
      <c r="S41" s="18"/>
      <c r="U41" s="18"/>
      <c r="W41" s="18"/>
    </row>
    <row r="42" spans="2:29" x14ac:dyDescent="0.2">
      <c r="E42" s="18"/>
      <c r="G42" s="18"/>
      <c r="I42" s="18"/>
      <c r="K42" s="18"/>
      <c r="M42" s="18"/>
      <c r="O42" s="18"/>
      <c r="Q42" s="18"/>
      <c r="S42" s="18"/>
      <c r="U42" s="18"/>
      <c r="W42" s="18"/>
    </row>
  </sheetData>
  <mergeCells count="16"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workbookViewId="0">
      <pane xSplit="3" ySplit="2" topLeftCell="P27" activePane="bottomRight" state="frozenSplit"/>
      <selection pane="topRight" activeCell="AL1" sqref="AL1"/>
      <selection pane="bottomLeft" activeCell="A16" sqref="A16"/>
      <selection pane="bottomRight" activeCell="X40" sqref="X40:AA46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4" width="9.28515625" style="1" bestFit="1" customWidth="1"/>
    <col min="5" max="5" width="9.28515625" style="18" bestFit="1" customWidth="1"/>
    <col min="6" max="6" width="9.140625" style="1" customWidth="1"/>
    <col min="7" max="7" width="9.140625" style="18" customWidth="1"/>
    <col min="8" max="8" width="9.140625" style="1" customWidth="1"/>
    <col min="9" max="9" width="9.140625" style="18" customWidth="1"/>
    <col min="10" max="10" width="9.140625" style="1" customWidth="1"/>
    <col min="11" max="11" width="9.140625" style="18" customWidth="1"/>
    <col min="12" max="27" width="9.140625" style="1" customWidth="1"/>
    <col min="28" max="28" width="9.28515625" style="1" bestFit="1" customWidth="1"/>
    <col min="29" max="29" width="9.28515625" style="18" bestFit="1" customWidth="1"/>
    <col min="30" max="16384" width="9.140625" style="1"/>
  </cols>
  <sheetData>
    <row r="1" spans="1:41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</row>
    <row r="2" spans="1:41" ht="58.5" customHeight="1" x14ac:dyDescent="0.2">
      <c r="A2" s="368"/>
      <c r="B2" s="368"/>
      <c r="C2" s="369"/>
      <c r="D2" s="9" t="s">
        <v>3</v>
      </c>
      <c r="E2" s="257" t="s">
        <v>21</v>
      </c>
      <c r="F2" s="9" t="s">
        <v>3</v>
      </c>
      <c r="G2" s="257" t="s">
        <v>21</v>
      </c>
      <c r="H2" s="9" t="s">
        <v>3</v>
      </c>
      <c r="I2" s="257" t="s">
        <v>21</v>
      </c>
      <c r="J2" s="9" t="s">
        <v>3</v>
      </c>
      <c r="K2" s="257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275" t="s">
        <v>21</v>
      </c>
      <c r="AI2" s="18"/>
    </row>
    <row r="3" spans="1:41" x14ac:dyDescent="0.2">
      <c r="A3" s="2">
        <v>317</v>
      </c>
      <c r="B3" s="379" t="s">
        <v>82</v>
      </c>
      <c r="C3" s="2" t="s">
        <v>18</v>
      </c>
      <c r="D3" s="52">
        <v>81</v>
      </c>
      <c r="E3" s="53">
        <v>24084</v>
      </c>
      <c r="F3" s="52">
        <v>61</v>
      </c>
      <c r="G3" s="53">
        <v>17120</v>
      </c>
      <c r="H3" s="52">
        <v>66</v>
      </c>
      <c r="I3" s="53">
        <v>18836</v>
      </c>
      <c r="J3" s="52">
        <v>72</v>
      </c>
      <c r="K3" s="53">
        <v>18337</v>
      </c>
      <c r="L3" s="52">
        <v>63</v>
      </c>
      <c r="M3" s="53">
        <v>17676</v>
      </c>
      <c r="N3" s="52">
        <v>61</v>
      </c>
      <c r="O3" s="53">
        <v>15986</v>
      </c>
      <c r="P3" s="52">
        <v>79</v>
      </c>
      <c r="Q3" s="53">
        <v>22570</v>
      </c>
      <c r="R3" s="52">
        <v>70</v>
      </c>
      <c r="S3" s="53">
        <v>17821</v>
      </c>
      <c r="T3" s="52">
        <v>79</v>
      </c>
      <c r="U3" s="53">
        <v>24112</v>
      </c>
      <c r="V3" s="52">
        <v>79</v>
      </c>
      <c r="W3" s="53">
        <v>22213</v>
      </c>
      <c r="X3" s="52">
        <v>74</v>
      </c>
      <c r="Y3" s="53">
        <v>18276</v>
      </c>
      <c r="Z3" s="52">
        <v>106</v>
      </c>
      <c r="AA3" s="53">
        <v>29351</v>
      </c>
      <c r="AB3" s="54">
        <f>SUMIF($D$2:$AA$2, "No. of Dwelling Units Approved", D3:AA3)</f>
        <v>891</v>
      </c>
      <c r="AC3" s="55">
        <f>SUMIF($D$2:$AA$2, "Value of Approvals ($000)", D3:AA3)</f>
        <v>246382</v>
      </c>
      <c r="AI3" s="18"/>
    </row>
    <row r="4" spans="1:41" x14ac:dyDescent="0.2">
      <c r="A4" s="2"/>
      <c r="B4" s="380"/>
      <c r="C4" s="2" t="s">
        <v>19</v>
      </c>
      <c r="D4" s="52">
        <v>54</v>
      </c>
      <c r="E4" s="53">
        <v>8812</v>
      </c>
      <c r="F4" s="52">
        <v>36</v>
      </c>
      <c r="G4" s="53">
        <v>6318</v>
      </c>
      <c r="H4" s="52">
        <v>39</v>
      </c>
      <c r="I4" s="53">
        <v>6974</v>
      </c>
      <c r="J4" s="52">
        <v>29</v>
      </c>
      <c r="K4" s="53">
        <v>5263</v>
      </c>
      <c r="L4" s="52">
        <v>20</v>
      </c>
      <c r="M4" s="53">
        <v>3314</v>
      </c>
      <c r="N4" s="52">
        <v>72</v>
      </c>
      <c r="O4" s="53">
        <v>13808</v>
      </c>
      <c r="P4" s="52">
        <v>0</v>
      </c>
      <c r="Q4" s="53">
        <v>0</v>
      </c>
      <c r="R4" s="52">
        <v>15</v>
      </c>
      <c r="S4" s="53">
        <v>2687</v>
      </c>
      <c r="T4" s="52">
        <v>29</v>
      </c>
      <c r="U4" s="53">
        <v>5388</v>
      </c>
      <c r="V4" s="52">
        <v>53</v>
      </c>
      <c r="W4" s="53">
        <v>9652</v>
      </c>
      <c r="X4" s="52">
        <v>46</v>
      </c>
      <c r="Y4" s="53">
        <v>8209</v>
      </c>
      <c r="Z4" s="52">
        <v>43</v>
      </c>
      <c r="AA4" s="53">
        <v>8073</v>
      </c>
      <c r="AB4" s="54">
        <f>SUMIF($D$2:$AA$2, "No. of Dwelling Units Approved", D4:AA4)</f>
        <v>436</v>
      </c>
      <c r="AC4" s="55">
        <f t="shared" ref="AC4:AC46" si="0">SUMIF($D$2:$AA$2, "Value of Approvals ($000)", D4:AA4)</f>
        <v>78498</v>
      </c>
      <c r="AI4" s="18"/>
    </row>
    <row r="5" spans="1:41" x14ac:dyDescent="0.2">
      <c r="A5" s="2"/>
      <c r="B5" s="380"/>
      <c r="C5" s="2" t="s">
        <v>20</v>
      </c>
      <c r="D5" s="52">
        <v>135</v>
      </c>
      <c r="E5" s="53">
        <v>32896</v>
      </c>
      <c r="F5" s="52">
        <v>97</v>
      </c>
      <c r="G5" s="53">
        <v>23438</v>
      </c>
      <c r="H5" s="52">
        <v>105</v>
      </c>
      <c r="I5" s="53">
        <v>25811</v>
      </c>
      <c r="J5" s="52">
        <v>101</v>
      </c>
      <c r="K5" s="53">
        <v>23599</v>
      </c>
      <c r="L5" s="52">
        <v>83</v>
      </c>
      <c r="M5" s="53">
        <v>20990</v>
      </c>
      <c r="N5" s="52">
        <v>133</v>
      </c>
      <c r="O5" s="53">
        <v>29795</v>
      </c>
      <c r="P5" s="52">
        <v>79</v>
      </c>
      <c r="Q5" s="53">
        <v>22570</v>
      </c>
      <c r="R5" s="52">
        <v>85</v>
      </c>
      <c r="S5" s="53">
        <v>20508</v>
      </c>
      <c r="T5" s="52">
        <v>108</v>
      </c>
      <c r="U5" s="53">
        <v>29500</v>
      </c>
      <c r="V5" s="52">
        <v>132</v>
      </c>
      <c r="W5" s="53">
        <v>31865</v>
      </c>
      <c r="X5" s="52">
        <v>120</v>
      </c>
      <c r="Y5" s="53">
        <v>26485</v>
      </c>
      <c r="Z5" s="52">
        <v>149</v>
      </c>
      <c r="AA5" s="53">
        <v>37424</v>
      </c>
      <c r="AB5" s="54">
        <f>SUMIF($D$2:$AA$2, "No. of Dwelling Units Approved", D5:AA5)</f>
        <v>1327</v>
      </c>
      <c r="AC5" s="55">
        <f t="shared" si="0"/>
        <v>324881</v>
      </c>
      <c r="AI5" s="18"/>
    </row>
    <row r="6" spans="1:41" x14ac:dyDescent="0.2">
      <c r="A6" s="2"/>
      <c r="B6" s="2"/>
      <c r="C6" s="2" t="s">
        <v>14</v>
      </c>
      <c r="D6" s="52" t="s">
        <v>23</v>
      </c>
      <c r="E6" s="53">
        <v>5319</v>
      </c>
      <c r="F6" s="52" t="s">
        <v>23</v>
      </c>
      <c r="G6" s="53">
        <v>3173</v>
      </c>
      <c r="H6" s="52" t="s">
        <v>23</v>
      </c>
      <c r="I6" s="53">
        <v>6330</v>
      </c>
      <c r="J6" s="52" t="s">
        <v>23</v>
      </c>
      <c r="K6" s="53">
        <v>4850</v>
      </c>
      <c r="L6" s="52" t="s">
        <v>23</v>
      </c>
      <c r="M6" s="53">
        <v>1641</v>
      </c>
      <c r="N6" s="52" t="s">
        <v>23</v>
      </c>
      <c r="O6" s="53">
        <v>3814</v>
      </c>
      <c r="P6" s="52" t="s">
        <v>23</v>
      </c>
      <c r="Q6" s="53">
        <v>1268</v>
      </c>
      <c r="R6" s="52" t="s">
        <v>23</v>
      </c>
      <c r="S6" s="53">
        <v>4056</v>
      </c>
      <c r="T6" s="52" t="s">
        <v>23</v>
      </c>
      <c r="U6" s="53">
        <v>2989</v>
      </c>
      <c r="V6" s="52" t="s">
        <v>23</v>
      </c>
      <c r="W6" s="53">
        <v>5458</v>
      </c>
      <c r="X6" s="52" t="s">
        <v>23</v>
      </c>
      <c r="Y6" s="53">
        <v>3653</v>
      </c>
      <c r="Z6" s="52" t="s">
        <v>23</v>
      </c>
      <c r="AA6" s="53">
        <v>4255</v>
      </c>
      <c r="AB6" s="54" t="s">
        <v>23</v>
      </c>
      <c r="AC6" s="55">
        <f t="shared" si="0"/>
        <v>46806</v>
      </c>
      <c r="AH6" s="19"/>
      <c r="AI6" s="18"/>
      <c r="AJ6" s="19"/>
      <c r="AK6" s="19"/>
    </row>
    <row r="7" spans="1:41" x14ac:dyDescent="0.2">
      <c r="A7" s="2"/>
      <c r="B7" s="2"/>
      <c r="C7" s="2" t="s">
        <v>15</v>
      </c>
      <c r="D7" s="52" t="s">
        <v>23</v>
      </c>
      <c r="E7" s="53">
        <v>38216</v>
      </c>
      <c r="F7" s="52" t="s">
        <v>23</v>
      </c>
      <c r="G7" s="53">
        <v>26611</v>
      </c>
      <c r="H7" s="52" t="s">
        <v>23</v>
      </c>
      <c r="I7" s="53">
        <v>32141</v>
      </c>
      <c r="J7" s="52" t="s">
        <v>23</v>
      </c>
      <c r="K7" s="53">
        <v>28450</v>
      </c>
      <c r="L7" s="52" t="s">
        <v>23</v>
      </c>
      <c r="M7" s="53">
        <v>22630</v>
      </c>
      <c r="N7" s="52" t="s">
        <v>23</v>
      </c>
      <c r="O7" s="53">
        <v>33609</v>
      </c>
      <c r="P7" s="52" t="s">
        <v>23</v>
      </c>
      <c r="Q7" s="53">
        <v>23838</v>
      </c>
      <c r="R7" s="52" t="s">
        <v>23</v>
      </c>
      <c r="S7" s="53">
        <v>24564</v>
      </c>
      <c r="T7" s="52" t="s">
        <v>23</v>
      </c>
      <c r="U7" s="53">
        <v>32488</v>
      </c>
      <c r="V7" s="52" t="s">
        <v>23</v>
      </c>
      <c r="W7" s="53">
        <v>37323</v>
      </c>
      <c r="X7" s="52" t="s">
        <v>23</v>
      </c>
      <c r="Y7" s="53">
        <v>30138</v>
      </c>
      <c r="Z7" s="52" t="s">
        <v>23</v>
      </c>
      <c r="AA7" s="53">
        <v>41679</v>
      </c>
      <c r="AB7" s="54" t="s">
        <v>23</v>
      </c>
      <c r="AC7" s="55">
        <f t="shared" si="0"/>
        <v>371687</v>
      </c>
      <c r="AI7" s="18"/>
      <c r="AJ7" s="19"/>
      <c r="AK7" s="19"/>
      <c r="AL7" s="19"/>
      <c r="AM7" s="19"/>
      <c r="AN7" s="19"/>
      <c r="AO7" s="19"/>
    </row>
    <row r="8" spans="1:41" x14ac:dyDescent="0.2">
      <c r="A8" s="2"/>
      <c r="B8" s="2"/>
      <c r="C8" s="2" t="s">
        <v>16</v>
      </c>
      <c r="D8" s="52" t="s">
        <v>23</v>
      </c>
      <c r="E8" s="53">
        <v>5083</v>
      </c>
      <c r="F8" s="52" t="s">
        <v>23</v>
      </c>
      <c r="G8" s="53">
        <v>10450</v>
      </c>
      <c r="H8" s="52" t="s">
        <v>23</v>
      </c>
      <c r="I8" s="53">
        <v>11489</v>
      </c>
      <c r="J8" s="52" t="s">
        <v>23</v>
      </c>
      <c r="K8" s="53">
        <v>25846</v>
      </c>
      <c r="L8" s="52" t="s">
        <v>23</v>
      </c>
      <c r="M8" s="53">
        <v>3113</v>
      </c>
      <c r="N8" s="52" t="s">
        <v>23</v>
      </c>
      <c r="O8" s="53">
        <v>7463</v>
      </c>
      <c r="P8" s="52" t="s">
        <v>23</v>
      </c>
      <c r="Q8" s="53">
        <v>665</v>
      </c>
      <c r="R8" s="52" t="s">
        <v>23</v>
      </c>
      <c r="S8" s="53">
        <v>8646</v>
      </c>
      <c r="T8" s="52" t="s">
        <v>23</v>
      </c>
      <c r="U8" s="53">
        <v>13676</v>
      </c>
      <c r="V8" s="52" t="s">
        <v>23</v>
      </c>
      <c r="W8" s="53">
        <v>12234</v>
      </c>
      <c r="X8" s="52" t="s">
        <v>23</v>
      </c>
      <c r="Y8" s="53">
        <v>79429</v>
      </c>
      <c r="Z8" s="52" t="s">
        <v>23</v>
      </c>
      <c r="AA8" s="53">
        <v>19444</v>
      </c>
      <c r="AB8" s="54" t="s">
        <v>23</v>
      </c>
      <c r="AC8" s="55">
        <f t="shared" si="0"/>
        <v>197538</v>
      </c>
      <c r="AI8" s="18"/>
      <c r="AK8" s="18"/>
    </row>
    <row r="9" spans="1:41" x14ac:dyDescent="0.2">
      <c r="A9" s="2"/>
      <c r="B9" s="2"/>
      <c r="C9" s="2" t="s">
        <v>17</v>
      </c>
      <c r="D9" s="52" t="s">
        <v>23</v>
      </c>
      <c r="E9" s="53">
        <v>43299</v>
      </c>
      <c r="F9" s="52" t="s">
        <v>23</v>
      </c>
      <c r="G9" s="53">
        <v>37062</v>
      </c>
      <c r="H9" s="52" t="s">
        <v>23</v>
      </c>
      <c r="I9" s="53">
        <v>43630</v>
      </c>
      <c r="J9" s="52" t="s">
        <v>23</v>
      </c>
      <c r="K9" s="53">
        <v>54295</v>
      </c>
      <c r="L9" s="52" t="s">
        <v>23</v>
      </c>
      <c r="M9" s="53">
        <v>25744</v>
      </c>
      <c r="N9" s="52" t="s">
        <v>23</v>
      </c>
      <c r="O9" s="53">
        <v>41072</v>
      </c>
      <c r="P9" s="52" t="s">
        <v>23</v>
      </c>
      <c r="Q9" s="53">
        <v>24503</v>
      </c>
      <c r="R9" s="52" t="s">
        <v>23</v>
      </c>
      <c r="S9" s="53">
        <v>33210</v>
      </c>
      <c r="T9" s="52" t="s">
        <v>23</v>
      </c>
      <c r="U9" s="53">
        <v>46165</v>
      </c>
      <c r="V9" s="52" t="s">
        <v>23</v>
      </c>
      <c r="W9" s="53">
        <v>49557</v>
      </c>
      <c r="X9" s="52" t="s">
        <v>23</v>
      </c>
      <c r="Y9" s="53">
        <v>109567</v>
      </c>
      <c r="Z9" s="52" t="s">
        <v>23</v>
      </c>
      <c r="AA9" s="53">
        <v>61123</v>
      </c>
      <c r="AB9" s="54" t="s">
        <v>23</v>
      </c>
      <c r="AC9" s="55">
        <f t="shared" si="0"/>
        <v>569227</v>
      </c>
      <c r="AI9" s="18"/>
      <c r="AJ9" s="18"/>
      <c r="AK9" s="18"/>
      <c r="AM9" s="18"/>
      <c r="AO9" s="18"/>
    </row>
    <row r="10" spans="1:41" x14ac:dyDescent="0.2">
      <c r="A10" s="3">
        <v>307</v>
      </c>
      <c r="B10" s="378" t="s">
        <v>81</v>
      </c>
      <c r="C10" s="3" t="s">
        <v>18</v>
      </c>
      <c r="D10" s="56">
        <v>41</v>
      </c>
      <c r="E10" s="57">
        <v>11054</v>
      </c>
      <c r="F10" s="56">
        <v>41</v>
      </c>
      <c r="G10" s="57">
        <v>10593</v>
      </c>
      <c r="H10" s="56">
        <v>44</v>
      </c>
      <c r="I10" s="57">
        <v>11286</v>
      </c>
      <c r="J10" s="56">
        <v>21</v>
      </c>
      <c r="K10" s="57">
        <v>5888</v>
      </c>
      <c r="L10" s="56">
        <v>33</v>
      </c>
      <c r="M10" s="57">
        <v>9275</v>
      </c>
      <c r="N10" s="56">
        <v>32</v>
      </c>
      <c r="O10" s="57">
        <v>7911</v>
      </c>
      <c r="P10" s="56">
        <v>18</v>
      </c>
      <c r="Q10" s="57">
        <v>5120</v>
      </c>
      <c r="R10" s="56">
        <v>36</v>
      </c>
      <c r="S10" s="57">
        <v>7864</v>
      </c>
      <c r="T10" s="56">
        <v>49</v>
      </c>
      <c r="U10" s="57">
        <v>11420</v>
      </c>
      <c r="V10" s="56">
        <v>21</v>
      </c>
      <c r="W10" s="57">
        <v>6037</v>
      </c>
      <c r="X10" s="56">
        <v>26</v>
      </c>
      <c r="Y10" s="57">
        <v>8051</v>
      </c>
      <c r="Z10" s="56">
        <v>28</v>
      </c>
      <c r="AA10" s="57">
        <v>6089</v>
      </c>
      <c r="AB10" s="110">
        <f>SUMIF($D$2:$AA$2, "No. of Dwelling Units Approved", D10:AA10)</f>
        <v>390</v>
      </c>
      <c r="AC10" s="111">
        <f t="shared" si="0"/>
        <v>100588</v>
      </c>
      <c r="AI10" s="18"/>
      <c r="AJ10" s="18"/>
      <c r="AK10" s="18"/>
      <c r="AM10" s="18"/>
      <c r="AO10" s="18"/>
    </row>
    <row r="11" spans="1:41" x14ac:dyDescent="0.2">
      <c r="A11" s="3"/>
      <c r="B11" s="376"/>
      <c r="C11" s="3" t="s">
        <v>19</v>
      </c>
      <c r="D11" s="56">
        <v>24</v>
      </c>
      <c r="E11" s="57">
        <v>4956</v>
      </c>
      <c r="F11" s="56">
        <v>6</v>
      </c>
      <c r="G11" s="57">
        <v>867</v>
      </c>
      <c r="H11" s="56">
        <v>23</v>
      </c>
      <c r="I11" s="57">
        <v>5410</v>
      </c>
      <c r="J11" s="56">
        <v>2</v>
      </c>
      <c r="K11" s="57">
        <v>520</v>
      </c>
      <c r="L11" s="56">
        <v>0</v>
      </c>
      <c r="M11" s="57">
        <v>0</v>
      </c>
      <c r="N11" s="56">
        <v>0</v>
      </c>
      <c r="O11" s="57">
        <v>0</v>
      </c>
      <c r="P11" s="56">
        <v>10</v>
      </c>
      <c r="Q11" s="57">
        <v>2495</v>
      </c>
      <c r="R11" s="56">
        <v>2</v>
      </c>
      <c r="S11" s="57">
        <v>780</v>
      </c>
      <c r="T11" s="56">
        <v>8</v>
      </c>
      <c r="U11" s="57">
        <v>1183</v>
      </c>
      <c r="V11" s="56">
        <v>2</v>
      </c>
      <c r="W11" s="57">
        <v>350</v>
      </c>
      <c r="X11" s="56">
        <v>2</v>
      </c>
      <c r="Y11" s="57">
        <v>239</v>
      </c>
      <c r="Z11" s="56">
        <v>2</v>
      </c>
      <c r="AA11" s="57">
        <v>368</v>
      </c>
      <c r="AB11" s="110">
        <f t="shared" ref="AB11:AB12" si="1">SUMIF($D$2:$AA$2, "No. of Dwelling Units Approved", D11:AA11)</f>
        <v>81</v>
      </c>
      <c r="AC11" s="111">
        <f t="shared" si="0"/>
        <v>17168</v>
      </c>
      <c r="AI11" s="18"/>
      <c r="AJ11" s="18"/>
      <c r="AK11" s="18"/>
      <c r="AM11" s="18"/>
      <c r="AO11" s="18"/>
    </row>
    <row r="12" spans="1:41" x14ac:dyDescent="0.2">
      <c r="A12" s="3"/>
      <c r="B12" s="376"/>
      <c r="C12" s="3" t="s">
        <v>20</v>
      </c>
      <c r="D12" s="56">
        <v>65</v>
      </c>
      <c r="E12" s="57">
        <v>16010</v>
      </c>
      <c r="F12" s="56">
        <v>47</v>
      </c>
      <c r="G12" s="57">
        <v>11460</v>
      </c>
      <c r="H12" s="56">
        <v>67</v>
      </c>
      <c r="I12" s="57">
        <v>16696</v>
      </c>
      <c r="J12" s="56">
        <v>23</v>
      </c>
      <c r="K12" s="57">
        <v>6408</v>
      </c>
      <c r="L12" s="56">
        <v>33</v>
      </c>
      <c r="M12" s="57">
        <v>9275</v>
      </c>
      <c r="N12" s="56">
        <v>32</v>
      </c>
      <c r="O12" s="57">
        <v>7911</v>
      </c>
      <c r="P12" s="56">
        <v>28</v>
      </c>
      <c r="Q12" s="57">
        <v>7615</v>
      </c>
      <c r="R12" s="56">
        <v>38</v>
      </c>
      <c r="S12" s="57">
        <v>8644</v>
      </c>
      <c r="T12" s="56">
        <v>57</v>
      </c>
      <c r="U12" s="57">
        <v>12604</v>
      </c>
      <c r="V12" s="56">
        <v>23</v>
      </c>
      <c r="W12" s="57">
        <v>6387</v>
      </c>
      <c r="X12" s="56">
        <v>28</v>
      </c>
      <c r="Y12" s="57">
        <v>8290</v>
      </c>
      <c r="Z12" s="56">
        <v>30</v>
      </c>
      <c r="AA12" s="57">
        <v>6457</v>
      </c>
      <c r="AB12" s="110">
        <f t="shared" si="1"/>
        <v>471</v>
      </c>
      <c r="AC12" s="111">
        <f t="shared" si="0"/>
        <v>117757</v>
      </c>
      <c r="AI12" s="18"/>
      <c r="AJ12" s="18"/>
      <c r="AK12" s="18"/>
      <c r="AM12" s="18"/>
      <c r="AO12" s="18"/>
    </row>
    <row r="13" spans="1:41" x14ac:dyDescent="0.2">
      <c r="A13" s="3"/>
      <c r="B13" s="3"/>
      <c r="C13" s="3" t="s">
        <v>14</v>
      </c>
      <c r="D13" s="56" t="s">
        <v>23</v>
      </c>
      <c r="E13" s="57">
        <v>1855</v>
      </c>
      <c r="F13" s="56" t="s">
        <v>23</v>
      </c>
      <c r="G13" s="57">
        <v>1428</v>
      </c>
      <c r="H13" s="56" t="s">
        <v>23</v>
      </c>
      <c r="I13" s="57">
        <v>2145</v>
      </c>
      <c r="J13" s="56" t="s">
        <v>23</v>
      </c>
      <c r="K13" s="57">
        <v>2037</v>
      </c>
      <c r="L13" s="56" t="s">
        <v>23</v>
      </c>
      <c r="M13" s="57">
        <v>1308</v>
      </c>
      <c r="N13" s="56" t="s">
        <v>23</v>
      </c>
      <c r="O13" s="57">
        <v>1746</v>
      </c>
      <c r="P13" s="56" t="s">
        <v>23</v>
      </c>
      <c r="Q13" s="57">
        <v>783</v>
      </c>
      <c r="R13" s="56" t="s">
        <v>23</v>
      </c>
      <c r="S13" s="57">
        <v>1250</v>
      </c>
      <c r="T13" s="56" t="s">
        <v>23</v>
      </c>
      <c r="U13" s="57">
        <v>1263</v>
      </c>
      <c r="V13" s="56" t="s">
        <v>23</v>
      </c>
      <c r="W13" s="57">
        <v>901</v>
      </c>
      <c r="X13" s="56" t="s">
        <v>23</v>
      </c>
      <c r="Y13" s="57">
        <v>2080</v>
      </c>
      <c r="Z13" s="56" t="s">
        <v>23</v>
      </c>
      <c r="AA13" s="57">
        <v>1716</v>
      </c>
      <c r="AB13" s="112" t="s">
        <v>23</v>
      </c>
      <c r="AC13" s="111">
        <f t="shared" si="0"/>
        <v>18512</v>
      </c>
      <c r="AI13" s="18"/>
      <c r="AJ13" s="18"/>
      <c r="AK13" s="18"/>
      <c r="AM13" s="18"/>
      <c r="AO13" s="18"/>
    </row>
    <row r="14" spans="1:41" x14ac:dyDescent="0.2">
      <c r="A14" s="3"/>
      <c r="B14" s="3"/>
      <c r="C14" s="3" t="s">
        <v>15</v>
      </c>
      <c r="D14" s="56" t="s">
        <v>23</v>
      </c>
      <c r="E14" s="57">
        <v>17865</v>
      </c>
      <c r="F14" s="56" t="s">
        <v>23</v>
      </c>
      <c r="G14" s="57">
        <v>12888</v>
      </c>
      <c r="H14" s="56" t="s">
        <v>23</v>
      </c>
      <c r="I14" s="57">
        <v>18841</v>
      </c>
      <c r="J14" s="56" t="s">
        <v>23</v>
      </c>
      <c r="K14" s="57">
        <v>8444</v>
      </c>
      <c r="L14" s="56" t="s">
        <v>23</v>
      </c>
      <c r="M14" s="57">
        <v>10583</v>
      </c>
      <c r="N14" s="56" t="s">
        <v>23</v>
      </c>
      <c r="O14" s="57">
        <v>9658</v>
      </c>
      <c r="P14" s="56" t="s">
        <v>23</v>
      </c>
      <c r="Q14" s="57">
        <v>8398</v>
      </c>
      <c r="R14" s="56" t="s">
        <v>23</v>
      </c>
      <c r="S14" s="57">
        <v>9894</v>
      </c>
      <c r="T14" s="56" t="s">
        <v>23</v>
      </c>
      <c r="U14" s="57">
        <v>13866</v>
      </c>
      <c r="V14" s="56" t="s">
        <v>23</v>
      </c>
      <c r="W14" s="57">
        <v>7287</v>
      </c>
      <c r="X14" s="56" t="s">
        <v>23</v>
      </c>
      <c r="Y14" s="57">
        <v>10370</v>
      </c>
      <c r="Z14" s="56" t="s">
        <v>23</v>
      </c>
      <c r="AA14" s="57">
        <v>8173</v>
      </c>
      <c r="AB14" s="112" t="s">
        <v>23</v>
      </c>
      <c r="AC14" s="111">
        <f t="shared" si="0"/>
        <v>136267</v>
      </c>
      <c r="AI14" s="18"/>
      <c r="AJ14" s="18"/>
      <c r="AK14" s="18"/>
      <c r="AM14" s="18"/>
      <c r="AO14" s="18"/>
    </row>
    <row r="15" spans="1:41" x14ac:dyDescent="0.2">
      <c r="A15" s="3"/>
      <c r="B15" s="3"/>
      <c r="C15" s="3" t="s">
        <v>16</v>
      </c>
      <c r="D15" s="56" t="s">
        <v>23</v>
      </c>
      <c r="E15" s="57">
        <v>16952</v>
      </c>
      <c r="F15" s="56" t="s">
        <v>23</v>
      </c>
      <c r="G15" s="57">
        <v>70920</v>
      </c>
      <c r="H15" s="56" t="s">
        <v>23</v>
      </c>
      <c r="I15" s="57">
        <v>21383</v>
      </c>
      <c r="J15" s="56" t="s">
        <v>23</v>
      </c>
      <c r="K15" s="57">
        <v>18440</v>
      </c>
      <c r="L15" s="56" t="s">
        <v>23</v>
      </c>
      <c r="M15" s="57">
        <v>7544</v>
      </c>
      <c r="N15" s="56" t="s">
        <v>23</v>
      </c>
      <c r="O15" s="57">
        <v>13765</v>
      </c>
      <c r="P15" s="56" t="s">
        <v>23</v>
      </c>
      <c r="Q15" s="57">
        <v>19247</v>
      </c>
      <c r="R15" s="56" t="s">
        <v>23</v>
      </c>
      <c r="S15" s="57">
        <v>4466</v>
      </c>
      <c r="T15" s="56" t="s">
        <v>23</v>
      </c>
      <c r="U15" s="57">
        <v>7152</v>
      </c>
      <c r="V15" s="56" t="s">
        <v>23</v>
      </c>
      <c r="W15" s="57">
        <v>9047</v>
      </c>
      <c r="X15" s="56" t="s">
        <v>23</v>
      </c>
      <c r="Y15" s="57">
        <v>4428</v>
      </c>
      <c r="Z15" s="56" t="s">
        <v>23</v>
      </c>
      <c r="AA15" s="57">
        <v>5032</v>
      </c>
      <c r="AB15" s="112" t="s">
        <v>23</v>
      </c>
      <c r="AC15" s="111">
        <f t="shared" si="0"/>
        <v>198376</v>
      </c>
      <c r="AI15" s="18"/>
      <c r="AK15" s="18"/>
      <c r="AM15" s="18"/>
      <c r="AO15" s="18"/>
    </row>
    <row r="16" spans="1:41" x14ac:dyDescent="0.2">
      <c r="A16" s="3"/>
      <c r="B16" s="3"/>
      <c r="C16" s="3" t="s">
        <v>17</v>
      </c>
      <c r="D16" s="56" t="s">
        <v>23</v>
      </c>
      <c r="E16" s="57">
        <v>34817</v>
      </c>
      <c r="F16" s="56" t="s">
        <v>23</v>
      </c>
      <c r="G16" s="57">
        <v>83808</v>
      </c>
      <c r="H16" s="56" t="s">
        <v>23</v>
      </c>
      <c r="I16" s="57">
        <v>40224</v>
      </c>
      <c r="J16" s="56" t="s">
        <v>23</v>
      </c>
      <c r="K16" s="57">
        <v>26884</v>
      </c>
      <c r="L16" s="56" t="s">
        <v>23</v>
      </c>
      <c r="M16" s="57">
        <v>18127</v>
      </c>
      <c r="N16" s="56" t="s">
        <v>23</v>
      </c>
      <c r="O16" s="57">
        <v>23422</v>
      </c>
      <c r="P16" s="56" t="s">
        <v>23</v>
      </c>
      <c r="Q16" s="57">
        <v>27645</v>
      </c>
      <c r="R16" s="56" t="s">
        <v>23</v>
      </c>
      <c r="S16" s="57">
        <v>14360</v>
      </c>
      <c r="T16" s="56" t="s">
        <v>23</v>
      </c>
      <c r="U16" s="57">
        <v>21019</v>
      </c>
      <c r="V16" s="56" t="s">
        <v>23</v>
      </c>
      <c r="W16" s="57">
        <v>16334</v>
      </c>
      <c r="X16" s="56" t="s">
        <v>23</v>
      </c>
      <c r="Y16" s="57">
        <v>14798</v>
      </c>
      <c r="Z16" s="56" t="s">
        <v>23</v>
      </c>
      <c r="AA16" s="57">
        <v>13205</v>
      </c>
      <c r="AB16" s="112" t="s">
        <v>23</v>
      </c>
      <c r="AC16" s="111">
        <f t="shared" si="0"/>
        <v>334643</v>
      </c>
      <c r="AM16" s="18"/>
      <c r="AO16" s="18"/>
    </row>
    <row r="17" spans="1:41" x14ac:dyDescent="0.2">
      <c r="A17" s="2">
        <v>315031409</v>
      </c>
      <c r="B17" s="2" t="s">
        <v>30</v>
      </c>
      <c r="C17" s="2" t="s">
        <v>18</v>
      </c>
      <c r="D17" s="52">
        <v>1</v>
      </c>
      <c r="E17" s="53">
        <v>355</v>
      </c>
      <c r="F17" s="52">
        <v>0</v>
      </c>
      <c r="G17" s="53">
        <v>0</v>
      </c>
      <c r="H17" s="52">
        <v>1</v>
      </c>
      <c r="I17" s="53">
        <v>240</v>
      </c>
      <c r="J17" s="52">
        <v>0</v>
      </c>
      <c r="K17" s="53">
        <v>0</v>
      </c>
      <c r="L17" s="52">
        <v>0</v>
      </c>
      <c r="M17" s="53">
        <v>0</v>
      </c>
      <c r="N17" s="52">
        <v>1</v>
      </c>
      <c r="O17" s="53">
        <v>68</v>
      </c>
      <c r="P17" s="52">
        <v>2</v>
      </c>
      <c r="Q17" s="52">
        <v>369</v>
      </c>
      <c r="R17" s="52">
        <v>0</v>
      </c>
      <c r="S17" s="52">
        <v>0</v>
      </c>
      <c r="T17" s="52">
        <v>0</v>
      </c>
      <c r="U17" s="53">
        <v>0</v>
      </c>
      <c r="V17" s="52">
        <v>3</v>
      </c>
      <c r="W17" s="52">
        <v>922</v>
      </c>
      <c r="X17" s="52">
        <v>1</v>
      </c>
      <c r="Y17" s="52">
        <v>52</v>
      </c>
      <c r="Z17" s="52">
        <v>0</v>
      </c>
      <c r="AA17" s="53">
        <v>0</v>
      </c>
      <c r="AB17" s="54">
        <f>SUMIF($D$2:$AA$2, "No. of Dwelling Units Approved", D17:AA17)</f>
        <v>9</v>
      </c>
      <c r="AC17" s="55">
        <f t="shared" si="0"/>
        <v>2006</v>
      </c>
      <c r="AI17" s="18"/>
      <c r="AK17" s="18"/>
      <c r="AO17" s="18"/>
    </row>
    <row r="18" spans="1:41" x14ac:dyDescent="0.2">
      <c r="A18" s="2"/>
      <c r="B18" s="2"/>
      <c r="C18" s="2" t="s">
        <v>19</v>
      </c>
      <c r="D18" s="52">
        <v>0</v>
      </c>
      <c r="E18" s="53">
        <v>0</v>
      </c>
      <c r="F18" s="52">
        <v>0</v>
      </c>
      <c r="G18" s="53">
        <v>0</v>
      </c>
      <c r="H18" s="52">
        <v>0</v>
      </c>
      <c r="I18" s="53">
        <v>0</v>
      </c>
      <c r="J18" s="5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3">
        <v>0</v>
      </c>
      <c r="AB18" s="54">
        <f t="shared" ref="AB18:AB19" si="2">SUMIF($D$2:$AA$2, "No. of Dwelling Units Approved", D18:AA18)</f>
        <v>0</v>
      </c>
      <c r="AC18" s="55">
        <f t="shared" si="0"/>
        <v>0</v>
      </c>
      <c r="AI18" s="18"/>
      <c r="AK18" s="18"/>
      <c r="AM18" s="18"/>
      <c r="AO18" s="18"/>
    </row>
    <row r="19" spans="1:41" x14ac:dyDescent="0.2">
      <c r="A19" s="2"/>
      <c r="B19" s="2"/>
      <c r="C19" s="2" t="s">
        <v>20</v>
      </c>
      <c r="D19" s="52">
        <v>1</v>
      </c>
      <c r="E19" s="53">
        <v>355</v>
      </c>
      <c r="F19" s="52">
        <v>0</v>
      </c>
      <c r="G19" s="53">
        <v>0</v>
      </c>
      <c r="H19" s="52">
        <v>1</v>
      </c>
      <c r="I19" s="53">
        <v>240</v>
      </c>
      <c r="J19" s="52">
        <v>0</v>
      </c>
      <c r="K19" s="53">
        <v>0</v>
      </c>
      <c r="L19" s="52">
        <v>0</v>
      </c>
      <c r="M19" s="53">
        <v>0</v>
      </c>
      <c r="N19" s="52">
        <v>1</v>
      </c>
      <c r="O19" s="53">
        <v>68</v>
      </c>
      <c r="P19" s="52">
        <v>2</v>
      </c>
      <c r="Q19" s="52">
        <v>369</v>
      </c>
      <c r="R19" s="52">
        <v>0</v>
      </c>
      <c r="S19" s="52">
        <v>0</v>
      </c>
      <c r="T19" s="52">
        <v>0</v>
      </c>
      <c r="U19" s="53">
        <v>0</v>
      </c>
      <c r="V19" s="52">
        <v>3</v>
      </c>
      <c r="W19" s="52">
        <v>922</v>
      </c>
      <c r="X19" s="52">
        <v>1</v>
      </c>
      <c r="Y19" s="52">
        <v>52</v>
      </c>
      <c r="Z19" s="52">
        <v>0</v>
      </c>
      <c r="AA19" s="53">
        <v>0</v>
      </c>
      <c r="AB19" s="54">
        <f t="shared" si="2"/>
        <v>9</v>
      </c>
      <c r="AC19" s="55">
        <f t="shared" si="0"/>
        <v>2006</v>
      </c>
      <c r="AI19" s="18"/>
      <c r="AJ19" s="18"/>
      <c r="AK19" s="18"/>
      <c r="AM19" s="18"/>
      <c r="AO19" s="18"/>
    </row>
    <row r="20" spans="1:41" x14ac:dyDescent="0.2">
      <c r="A20" s="2"/>
      <c r="B20" s="2"/>
      <c r="C20" s="2" t="s">
        <v>14</v>
      </c>
      <c r="D20" s="52" t="s">
        <v>23</v>
      </c>
      <c r="E20" s="53">
        <v>0</v>
      </c>
      <c r="F20" s="52" t="s">
        <v>23</v>
      </c>
      <c r="G20" s="53">
        <v>44</v>
      </c>
      <c r="H20" s="52" t="s">
        <v>23</v>
      </c>
      <c r="I20" s="53">
        <v>93</v>
      </c>
      <c r="J20" s="52" t="s">
        <v>23</v>
      </c>
      <c r="K20" s="53">
        <v>0</v>
      </c>
      <c r="L20" s="52" t="s">
        <v>23</v>
      </c>
      <c r="M20" s="53">
        <v>0</v>
      </c>
      <c r="N20" s="52" t="s">
        <v>23</v>
      </c>
      <c r="O20" s="53">
        <v>49</v>
      </c>
      <c r="P20" s="52" t="s">
        <v>23</v>
      </c>
      <c r="Q20" s="52">
        <v>10</v>
      </c>
      <c r="R20" s="52" t="s">
        <v>23</v>
      </c>
      <c r="S20" s="52">
        <v>52</v>
      </c>
      <c r="T20" s="52" t="s">
        <v>23</v>
      </c>
      <c r="U20" s="53">
        <v>0</v>
      </c>
      <c r="V20" s="52" t="s">
        <v>23</v>
      </c>
      <c r="W20" s="52">
        <v>10</v>
      </c>
      <c r="X20" s="52" t="s">
        <v>23</v>
      </c>
      <c r="Y20" s="52">
        <v>0</v>
      </c>
      <c r="Z20" s="52" t="s">
        <v>23</v>
      </c>
      <c r="AA20" s="53">
        <v>40</v>
      </c>
      <c r="AB20" s="54" t="s">
        <v>23</v>
      </c>
      <c r="AC20" s="55">
        <f t="shared" si="0"/>
        <v>298</v>
      </c>
      <c r="AI20" s="18"/>
      <c r="AJ20" s="18"/>
      <c r="AK20" s="18"/>
      <c r="AM20" s="18"/>
      <c r="AO20" s="18"/>
    </row>
    <row r="21" spans="1:41" x14ac:dyDescent="0.2">
      <c r="A21" s="2"/>
      <c r="B21" s="2"/>
      <c r="C21" s="2" t="s">
        <v>15</v>
      </c>
      <c r="D21" s="52" t="s">
        <v>23</v>
      </c>
      <c r="E21" s="53">
        <v>355</v>
      </c>
      <c r="F21" s="52" t="s">
        <v>23</v>
      </c>
      <c r="G21" s="53">
        <v>44</v>
      </c>
      <c r="H21" s="52" t="s">
        <v>23</v>
      </c>
      <c r="I21" s="53">
        <v>333</v>
      </c>
      <c r="J21" s="52" t="s">
        <v>23</v>
      </c>
      <c r="K21" s="53">
        <v>0</v>
      </c>
      <c r="L21" s="52" t="s">
        <v>23</v>
      </c>
      <c r="M21" s="53">
        <v>0</v>
      </c>
      <c r="N21" s="52" t="s">
        <v>23</v>
      </c>
      <c r="O21" s="53">
        <v>117</v>
      </c>
      <c r="P21" s="52" t="s">
        <v>23</v>
      </c>
      <c r="Q21" s="52">
        <v>379</v>
      </c>
      <c r="R21" s="52" t="s">
        <v>23</v>
      </c>
      <c r="S21" s="52">
        <v>52</v>
      </c>
      <c r="T21" s="52" t="s">
        <v>23</v>
      </c>
      <c r="U21" s="53">
        <v>0</v>
      </c>
      <c r="V21" s="52" t="s">
        <v>23</v>
      </c>
      <c r="W21" s="52">
        <v>932</v>
      </c>
      <c r="X21" s="52" t="s">
        <v>23</v>
      </c>
      <c r="Y21" s="52">
        <v>52</v>
      </c>
      <c r="Z21" s="52" t="s">
        <v>23</v>
      </c>
      <c r="AA21" s="53">
        <v>40</v>
      </c>
      <c r="AB21" s="54" t="s">
        <v>23</v>
      </c>
      <c r="AC21" s="55">
        <f t="shared" si="0"/>
        <v>2304</v>
      </c>
      <c r="AI21" s="18"/>
      <c r="AK21" s="18"/>
      <c r="AM21" s="18"/>
      <c r="AO21" s="18"/>
    </row>
    <row r="22" spans="1:41" x14ac:dyDescent="0.2">
      <c r="A22" s="2"/>
      <c r="B22" s="2"/>
      <c r="C22" s="2" t="s">
        <v>16</v>
      </c>
      <c r="D22" s="52" t="s">
        <v>23</v>
      </c>
      <c r="E22" s="53">
        <v>0</v>
      </c>
      <c r="F22" s="52" t="s">
        <v>23</v>
      </c>
      <c r="G22" s="53">
        <v>0</v>
      </c>
      <c r="H22" s="52" t="s">
        <v>23</v>
      </c>
      <c r="I22" s="53">
        <v>0</v>
      </c>
      <c r="J22" s="52" t="s">
        <v>23</v>
      </c>
      <c r="K22" s="53">
        <v>0</v>
      </c>
      <c r="L22" s="52" t="s">
        <v>23</v>
      </c>
      <c r="M22" s="53">
        <v>0</v>
      </c>
      <c r="N22" s="52" t="s">
        <v>23</v>
      </c>
      <c r="O22" s="53">
        <v>0</v>
      </c>
      <c r="P22" s="52" t="s">
        <v>23</v>
      </c>
      <c r="Q22" s="52">
        <v>0</v>
      </c>
      <c r="R22" s="52" t="s">
        <v>23</v>
      </c>
      <c r="S22" s="52">
        <v>0</v>
      </c>
      <c r="T22" s="52" t="s">
        <v>23</v>
      </c>
      <c r="U22" s="53">
        <v>0</v>
      </c>
      <c r="V22" s="52" t="s">
        <v>23</v>
      </c>
      <c r="W22" s="53">
        <v>0</v>
      </c>
      <c r="X22" s="52" t="s">
        <v>23</v>
      </c>
      <c r="Y22" s="52">
        <v>0</v>
      </c>
      <c r="Z22" s="52" t="s">
        <v>23</v>
      </c>
      <c r="AA22" s="53">
        <v>0</v>
      </c>
      <c r="AB22" s="54" t="s">
        <v>23</v>
      </c>
      <c r="AC22" s="55">
        <f t="shared" si="0"/>
        <v>0</v>
      </c>
      <c r="AM22" s="18"/>
      <c r="AO22" s="18"/>
    </row>
    <row r="23" spans="1:41" x14ac:dyDescent="0.2">
      <c r="A23" s="2"/>
      <c r="B23" s="2"/>
      <c r="C23" s="2" t="s">
        <v>17</v>
      </c>
      <c r="D23" s="52" t="s">
        <v>23</v>
      </c>
      <c r="E23" s="53">
        <v>355</v>
      </c>
      <c r="F23" s="52" t="s">
        <v>23</v>
      </c>
      <c r="G23" s="53">
        <v>44</v>
      </c>
      <c r="H23" s="52" t="s">
        <v>23</v>
      </c>
      <c r="I23" s="53">
        <v>333</v>
      </c>
      <c r="J23" s="52" t="s">
        <v>23</v>
      </c>
      <c r="K23" s="53">
        <v>0</v>
      </c>
      <c r="L23" s="52" t="s">
        <v>23</v>
      </c>
      <c r="M23" s="53">
        <v>0</v>
      </c>
      <c r="N23" s="52" t="s">
        <v>23</v>
      </c>
      <c r="O23" s="53">
        <v>117</v>
      </c>
      <c r="P23" s="52" t="s">
        <v>23</v>
      </c>
      <c r="Q23" s="52">
        <v>379</v>
      </c>
      <c r="R23" s="52" t="s">
        <v>23</v>
      </c>
      <c r="S23" s="52">
        <v>52</v>
      </c>
      <c r="T23" s="52" t="s">
        <v>23</v>
      </c>
      <c r="U23" s="53">
        <v>0</v>
      </c>
      <c r="V23" s="52" t="s">
        <v>23</v>
      </c>
      <c r="W23" s="53">
        <v>932</v>
      </c>
      <c r="X23" s="52" t="s">
        <v>23</v>
      </c>
      <c r="Y23" s="52">
        <v>52</v>
      </c>
      <c r="Z23" s="52" t="s">
        <v>23</v>
      </c>
      <c r="AA23" s="53">
        <v>40</v>
      </c>
      <c r="AB23" s="54" t="s">
        <v>23</v>
      </c>
      <c r="AC23" s="55">
        <f t="shared" si="0"/>
        <v>2304</v>
      </c>
      <c r="AK23" s="18"/>
    </row>
    <row r="24" spans="1:41" x14ac:dyDescent="0.2">
      <c r="A24" s="5">
        <v>315031411</v>
      </c>
      <c r="B24" s="5" t="s">
        <v>31</v>
      </c>
      <c r="C24" s="3" t="s">
        <v>18</v>
      </c>
      <c r="D24" s="56">
        <v>1</v>
      </c>
      <c r="E24" s="57">
        <v>200</v>
      </c>
      <c r="F24" s="56">
        <v>0</v>
      </c>
      <c r="G24" s="57">
        <v>0</v>
      </c>
      <c r="H24" s="56">
        <v>0</v>
      </c>
      <c r="I24" s="57">
        <v>0</v>
      </c>
      <c r="J24" s="56">
        <v>0</v>
      </c>
      <c r="K24" s="57">
        <v>0</v>
      </c>
      <c r="L24" s="56">
        <v>0</v>
      </c>
      <c r="M24" s="57">
        <v>0</v>
      </c>
      <c r="N24" s="56">
        <v>0</v>
      </c>
      <c r="O24" s="57">
        <v>0</v>
      </c>
      <c r="P24" s="56">
        <v>0</v>
      </c>
      <c r="Q24" s="57">
        <v>0</v>
      </c>
      <c r="R24" s="56">
        <v>0</v>
      </c>
      <c r="S24" s="57">
        <v>0</v>
      </c>
      <c r="T24" s="56">
        <v>0</v>
      </c>
      <c r="U24" s="57">
        <v>0</v>
      </c>
      <c r="V24" s="56">
        <v>0</v>
      </c>
      <c r="W24" s="57">
        <v>0</v>
      </c>
      <c r="X24" s="18">
        <v>0</v>
      </c>
      <c r="Y24" s="57">
        <v>0</v>
      </c>
      <c r="Z24" s="18">
        <v>2</v>
      </c>
      <c r="AA24" s="57">
        <v>345</v>
      </c>
      <c r="AB24" s="110">
        <f>SUMIF($D$2:$AA$2, "No. of Dwelling Units Approved", D24:AA24)</f>
        <v>3</v>
      </c>
      <c r="AC24" s="111">
        <f t="shared" si="0"/>
        <v>545</v>
      </c>
    </row>
    <row r="25" spans="1:41" x14ac:dyDescent="0.2">
      <c r="A25" s="5"/>
      <c r="B25" s="5"/>
      <c r="C25" s="3" t="s">
        <v>19</v>
      </c>
      <c r="D25" s="56">
        <v>0</v>
      </c>
      <c r="E25" s="57">
        <v>0</v>
      </c>
      <c r="F25" s="56">
        <v>0</v>
      </c>
      <c r="G25" s="57">
        <v>0</v>
      </c>
      <c r="H25" s="56">
        <v>0</v>
      </c>
      <c r="I25" s="57">
        <v>0</v>
      </c>
      <c r="J25" s="56">
        <v>0</v>
      </c>
      <c r="K25" s="57">
        <v>0</v>
      </c>
      <c r="L25" s="56">
        <v>0</v>
      </c>
      <c r="M25" s="57">
        <v>0</v>
      </c>
      <c r="N25" s="56">
        <v>0</v>
      </c>
      <c r="O25" s="57">
        <v>0</v>
      </c>
      <c r="P25" s="56">
        <v>0</v>
      </c>
      <c r="Q25" s="57">
        <v>0</v>
      </c>
      <c r="R25" s="56">
        <v>0</v>
      </c>
      <c r="S25" s="57">
        <v>0</v>
      </c>
      <c r="T25" s="56">
        <v>0</v>
      </c>
      <c r="U25" s="57">
        <v>0</v>
      </c>
      <c r="V25" s="56">
        <v>0</v>
      </c>
      <c r="W25" s="57">
        <v>0</v>
      </c>
      <c r="X25" s="18">
        <v>0</v>
      </c>
      <c r="Y25" s="57">
        <v>0</v>
      </c>
      <c r="Z25" s="18">
        <v>0</v>
      </c>
      <c r="AA25" s="57">
        <v>0</v>
      </c>
      <c r="AB25" s="110">
        <f t="shared" ref="AB25:AB26" si="3">SUMIF($D$2:$AA$2, "No. of Dwelling Units Approved", D25:AA25)</f>
        <v>0</v>
      </c>
      <c r="AC25" s="111">
        <f t="shared" si="0"/>
        <v>0</v>
      </c>
    </row>
    <row r="26" spans="1:41" x14ac:dyDescent="0.2">
      <c r="A26" s="5"/>
      <c r="B26" s="5"/>
      <c r="C26" s="3" t="s">
        <v>20</v>
      </c>
      <c r="D26" s="56">
        <v>1</v>
      </c>
      <c r="E26" s="57">
        <v>200</v>
      </c>
      <c r="F26" s="56">
        <v>0</v>
      </c>
      <c r="G26" s="57">
        <v>0</v>
      </c>
      <c r="H26" s="56">
        <v>0</v>
      </c>
      <c r="I26" s="57">
        <v>0</v>
      </c>
      <c r="J26" s="56">
        <v>0</v>
      </c>
      <c r="K26" s="57">
        <v>0</v>
      </c>
      <c r="L26" s="56">
        <v>0</v>
      </c>
      <c r="M26" s="57">
        <v>0</v>
      </c>
      <c r="N26" s="56">
        <v>0</v>
      </c>
      <c r="O26" s="57">
        <v>0</v>
      </c>
      <c r="P26" s="56">
        <v>0</v>
      </c>
      <c r="Q26" s="57">
        <v>0</v>
      </c>
      <c r="R26" s="56">
        <v>0</v>
      </c>
      <c r="S26" s="57">
        <v>0</v>
      </c>
      <c r="T26" s="56">
        <v>0</v>
      </c>
      <c r="U26" s="57">
        <v>0</v>
      </c>
      <c r="V26" s="56">
        <v>0</v>
      </c>
      <c r="W26" s="57">
        <v>0</v>
      </c>
      <c r="X26" s="18">
        <v>0</v>
      </c>
      <c r="Y26" s="57">
        <v>0</v>
      </c>
      <c r="Z26" s="18">
        <v>2</v>
      </c>
      <c r="AA26" s="57">
        <v>345</v>
      </c>
      <c r="AB26" s="110">
        <f t="shared" si="3"/>
        <v>3</v>
      </c>
      <c r="AC26" s="111">
        <f t="shared" si="0"/>
        <v>545</v>
      </c>
    </row>
    <row r="27" spans="1:41" x14ac:dyDescent="0.2">
      <c r="A27" s="5"/>
      <c r="B27" s="5"/>
      <c r="C27" s="3" t="s">
        <v>14</v>
      </c>
      <c r="D27" s="56" t="s">
        <v>23</v>
      </c>
      <c r="E27" s="57">
        <v>10</v>
      </c>
      <c r="F27" s="56" t="s">
        <v>23</v>
      </c>
      <c r="G27" s="57">
        <v>0</v>
      </c>
      <c r="H27" s="56" t="s">
        <v>23</v>
      </c>
      <c r="I27" s="57">
        <v>0</v>
      </c>
      <c r="J27" s="56" t="s">
        <v>23</v>
      </c>
      <c r="K27" s="57">
        <v>32</v>
      </c>
      <c r="L27" s="56" t="s">
        <v>23</v>
      </c>
      <c r="M27" s="57">
        <v>0</v>
      </c>
      <c r="N27" s="56" t="s">
        <v>23</v>
      </c>
      <c r="O27" s="57">
        <v>0</v>
      </c>
      <c r="P27" s="56" t="s">
        <v>23</v>
      </c>
      <c r="Q27" s="57">
        <v>0</v>
      </c>
      <c r="R27" s="56" t="s">
        <v>23</v>
      </c>
      <c r="S27" s="57">
        <v>0</v>
      </c>
      <c r="T27" s="56" t="s">
        <v>23</v>
      </c>
      <c r="U27" s="57">
        <v>15</v>
      </c>
      <c r="V27" s="56" t="s">
        <v>23</v>
      </c>
      <c r="W27" s="57">
        <v>0</v>
      </c>
      <c r="X27" s="56" t="s">
        <v>23</v>
      </c>
      <c r="Y27" s="57">
        <v>19</v>
      </c>
      <c r="Z27" s="56" t="s">
        <v>23</v>
      </c>
      <c r="AA27" s="57">
        <v>120</v>
      </c>
      <c r="AB27" s="112" t="s">
        <v>23</v>
      </c>
      <c r="AC27" s="111">
        <f t="shared" si="0"/>
        <v>196</v>
      </c>
      <c r="AO27" s="18"/>
    </row>
    <row r="28" spans="1:41" x14ac:dyDescent="0.2">
      <c r="A28" s="5"/>
      <c r="B28" s="5"/>
      <c r="C28" s="3" t="s">
        <v>15</v>
      </c>
      <c r="D28" s="56" t="s">
        <v>23</v>
      </c>
      <c r="E28" s="57">
        <v>210</v>
      </c>
      <c r="F28" s="56" t="s">
        <v>23</v>
      </c>
      <c r="G28" s="57">
        <v>0</v>
      </c>
      <c r="H28" s="56" t="s">
        <v>23</v>
      </c>
      <c r="I28" s="57">
        <v>0</v>
      </c>
      <c r="J28" s="56" t="s">
        <v>23</v>
      </c>
      <c r="K28" s="57">
        <v>32</v>
      </c>
      <c r="L28" s="56" t="s">
        <v>23</v>
      </c>
      <c r="M28" s="57">
        <v>0</v>
      </c>
      <c r="N28" s="56" t="s">
        <v>23</v>
      </c>
      <c r="O28" s="57">
        <v>0</v>
      </c>
      <c r="P28" s="56" t="s">
        <v>23</v>
      </c>
      <c r="Q28" s="57">
        <v>0</v>
      </c>
      <c r="R28" s="56" t="s">
        <v>23</v>
      </c>
      <c r="S28" s="57">
        <v>0</v>
      </c>
      <c r="T28" s="56" t="s">
        <v>23</v>
      </c>
      <c r="U28" s="57">
        <v>15</v>
      </c>
      <c r="V28" s="56" t="s">
        <v>23</v>
      </c>
      <c r="W28" s="57">
        <v>0</v>
      </c>
      <c r="X28" s="56" t="s">
        <v>23</v>
      </c>
      <c r="Y28" s="57">
        <v>19</v>
      </c>
      <c r="Z28" s="56" t="s">
        <v>23</v>
      </c>
      <c r="AA28" s="57">
        <v>465</v>
      </c>
      <c r="AB28" s="112" t="s">
        <v>23</v>
      </c>
      <c r="AC28" s="111">
        <f t="shared" si="0"/>
        <v>741</v>
      </c>
    </row>
    <row r="29" spans="1:41" x14ac:dyDescent="0.2">
      <c r="A29" s="5"/>
      <c r="B29" s="5"/>
      <c r="C29" s="3" t="s">
        <v>16</v>
      </c>
      <c r="D29" s="56" t="s">
        <v>23</v>
      </c>
      <c r="E29" s="57">
        <v>0</v>
      </c>
      <c r="F29" s="56" t="s">
        <v>23</v>
      </c>
      <c r="G29" s="57">
        <v>0</v>
      </c>
      <c r="H29" s="56" t="s">
        <v>23</v>
      </c>
      <c r="I29" s="57">
        <v>0</v>
      </c>
      <c r="J29" s="56" t="s">
        <v>23</v>
      </c>
      <c r="K29" s="57">
        <v>0</v>
      </c>
      <c r="L29" s="56" t="s">
        <v>23</v>
      </c>
      <c r="M29" s="57">
        <v>0</v>
      </c>
      <c r="N29" s="56" t="s">
        <v>23</v>
      </c>
      <c r="O29" s="57">
        <v>0</v>
      </c>
      <c r="P29" s="56" t="s">
        <v>23</v>
      </c>
      <c r="Q29" s="57">
        <v>0</v>
      </c>
      <c r="R29" s="56" t="s">
        <v>23</v>
      </c>
      <c r="S29" s="57">
        <v>0</v>
      </c>
      <c r="T29" s="56" t="s">
        <v>23</v>
      </c>
      <c r="U29" s="57">
        <v>1717</v>
      </c>
      <c r="V29" s="56" t="s">
        <v>23</v>
      </c>
      <c r="W29" s="57">
        <v>0</v>
      </c>
      <c r="X29" s="56" t="s">
        <v>23</v>
      </c>
      <c r="Y29" s="57">
        <v>240</v>
      </c>
      <c r="Z29" s="56" t="s">
        <v>23</v>
      </c>
      <c r="AA29" s="57">
        <v>0</v>
      </c>
      <c r="AB29" s="112" t="s">
        <v>23</v>
      </c>
      <c r="AC29" s="111">
        <f t="shared" si="0"/>
        <v>1957</v>
      </c>
      <c r="AO29" s="18"/>
    </row>
    <row r="30" spans="1:41" x14ac:dyDescent="0.2">
      <c r="A30" s="5"/>
      <c r="B30" s="5"/>
      <c r="C30" s="3" t="s">
        <v>17</v>
      </c>
      <c r="D30" s="56" t="s">
        <v>23</v>
      </c>
      <c r="E30" s="57">
        <v>210</v>
      </c>
      <c r="F30" s="56" t="s">
        <v>23</v>
      </c>
      <c r="G30" s="57">
        <v>0</v>
      </c>
      <c r="H30" s="56" t="s">
        <v>23</v>
      </c>
      <c r="I30" s="57">
        <v>0</v>
      </c>
      <c r="J30" s="56" t="s">
        <v>23</v>
      </c>
      <c r="K30" s="57">
        <v>32</v>
      </c>
      <c r="L30" s="56" t="s">
        <v>23</v>
      </c>
      <c r="M30" s="57">
        <v>0</v>
      </c>
      <c r="N30" s="56" t="s">
        <v>23</v>
      </c>
      <c r="O30" s="57">
        <v>0</v>
      </c>
      <c r="P30" s="56" t="s">
        <v>23</v>
      </c>
      <c r="Q30" s="57">
        <v>0</v>
      </c>
      <c r="R30" s="56" t="s">
        <v>23</v>
      </c>
      <c r="S30" s="57">
        <v>0</v>
      </c>
      <c r="T30" s="56" t="s">
        <v>23</v>
      </c>
      <c r="U30" s="57">
        <v>1732</v>
      </c>
      <c r="V30" s="56" t="s">
        <v>23</v>
      </c>
      <c r="W30" s="57">
        <v>0</v>
      </c>
      <c r="X30" s="56" t="s">
        <v>23</v>
      </c>
      <c r="Y30" s="57">
        <v>259</v>
      </c>
      <c r="Z30" s="56" t="s">
        <v>23</v>
      </c>
      <c r="AA30" s="57">
        <v>465</v>
      </c>
      <c r="AB30" s="112" t="s">
        <v>23</v>
      </c>
      <c r="AC30" s="111">
        <f t="shared" si="0"/>
        <v>2698</v>
      </c>
      <c r="AO30" s="18"/>
    </row>
    <row r="31" spans="1:41" x14ac:dyDescent="0.2">
      <c r="A31" s="373" t="s">
        <v>66</v>
      </c>
      <c r="B31" s="372" t="s">
        <v>32</v>
      </c>
      <c r="C31" s="10" t="s">
        <v>18</v>
      </c>
      <c r="D31" s="58">
        <f>D3+D10+D17+D24</f>
        <v>124</v>
      </c>
      <c r="E31" s="59">
        <f>E3+E10+E17+E24</f>
        <v>35693</v>
      </c>
      <c r="F31" s="58">
        <f>F3+F10+F17+F24</f>
        <v>102</v>
      </c>
      <c r="G31" s="59">
        <f>G3+G10+G17+G24</f>
        <v>27713</v>
      </c>
      <c r="H31" s="58">
        <f t="shared" ref="H31:I31" si="4">H3+H10+H17+H24</f>
        <v>111</v>
      </c>
      <c r="I31" s="59">
        <f t="shared" si="4"/>
        <v>30362</v>
      </c>
      <c r="J31" s="58">
        <f t="shared" ref="J31:K31" si="5">J3+J10+J17+J24</f>
        <v>93</v>
      </c>
      <c r="K31" s="59">
        <f t="shared" si="5"/>
        <v>24225</v>
      </c>
      <c r="L31" s="58">
        <f t="shared" ref="L31:M31" si="6">L3+L10+L17+L24</f>
        <v>96</v>
      </c>
      <c r="M31" s="59">
        <f t="shared" si="6"/>
        <v>26951</v>
      </c>
      <c r="N31" s="58">
        <f t="shared" ref="N31:O31" si="7">N3+N10+N17+N24</f>
        <v>94</v>
      </c>
      <c r="O31" s="59">
        <f t="shared" si="7"/>
        <v>23965</v>
      </c>
      <c r="P31" s="58">
        <f t="shared" ref="P31:Q31" si="8">P3+P10+P17+P24</f>
        <v>99</v>
      </c>
      <c r="Q31" s="59">
        <f t="shared" si="8"/>
        <v>28059</v>
      </c>
      <c r="R31" s="58">
        <f t="shared" ref="R31:S31" si="9">R3+R10+R17+R24</f>
        <v>106</v>
      </c>
      <c r="S31" s="59">
        <f t="shared" si="9"/>
        <v>25685</v>
      </c>
      <c r="T31" s="58">
        <f t="shared" ref="T31:U31" si="10">T3+T10+T17+T24</f>
        <v>128</v>
      </c>
      <c r="U31" s="59">
        <f t="shared" si="10"/>
        <v>35532</v>
      </c>
      <c r="V31" s="58">
        <f t="shared" ref="V31:W31" si="11">V3+V10+V17+V24</f>
        <v>103</v>
      </c>
      <c r="W31" s="59">
        <f t="shared" si="11"/>
        <v>29172</v>
      </c>
      <c r="X31" s="58">
        <f t="shared" ref="X31:Y31" si="12">X3+X10+X17+X24</f>
        <v>101</v>
      </c>
      <c r="Y31" s="59">
        <f t="shared" si="12"/>
        <v>26379</v>
      </c>
      <c r="Z31" s="58">
        <f t="shared" ref="Z31:AA31" si="13">Z3+Z10+Z17+Z24</f>
        <v>136</v>
      </c>
      <c r="AA31" s="59">
        <f t="shared" si="13"/>
        <v>35785</v>
      </c>
      <c r="AB31" s="58">
        <f>SUMIF($D$2:$AA$2, "No. of Dwelling Units Approved", D31:AA31)</f>
        <v>1293</v>
      </c>
      <c r="AC31" s="59">
        <f t="shared" si="0"/>
        <v>349521</v>
      </c>
    </row>
    <row r="32" spans="1:41" x14ac:dyDescent="0.2">
      <c r="A32" s="373"/>
      <c r="B32" s="372"/>
      <c r="C32" s="10" t="s">
        <v>19</v>
      </c>
      <c r="D32" s="58">
        <f t="shared" ref="D32:E33" si="14">D4+D11+D18+D25</f>
        <v>78</v>
      </c>
      <c r="E32" s="59">
        <f t="shared" si="14"/>
        <v>13768</v>
      </c>
      <c r="F32" s="58">
        <f t="shared" ref="F32:G32" si="15">F4+F11+F18+F25</f>
        <v>42</v>
      </c>
      <c r="G32" s="59">
        <f t="shared" si="15"/>
        <v>7185</v>
      </c>
      <c r="H32" s="58">
        <f t="shared" ref="H32:I32" si="16">H4+H11+H18+H25</f>
        <v>62</v>
      </c>
      <c r="I32" s="59">
        <f t="shared" si="16"/>
        <v>12384</v>
      </c>
      <c r="J32" s="58">
        <f t="shared" ref="J32:K32" si="17">J4+J11+J18+J25</f>
        <v>31</v>
      </c>
      <c r="K32" s="59">
        <f t="shared" si="17"/>
        <v>5783</v>
      </c>
      <c r="L32" s="58">
        <f t="shared" ref="L32:M32" si="18">L4+L11+L18+L25</f>
        <v>20</v>
      </c>
      <c r="M32" s="59">
        <f t="shared" si="18"/>
        <v>3314</v>
      </c>
      <c r="N32" s="58">
        <f t="shared" ref="N32:O32" si="19">N4+N11+N18+N25</f>
        <v>72</v>
      </c>
      <c r="O32" s="59">
        <f t="shared" si="19"/>
        <v>13808</v>
      </c>
      <c r="P32" s="58">
        <f t="shared" ref="P32:Q32" si="20">P4+P11+P18+P25</f>
        <v>10</v>
      </c>
      <c r="Q32" s="59">
        <f t="shared" si="20"/>
        <v>2495</v>
      </c>
      <c r="R32" s="58">
        <f t="shared" ref="R32:S32" si="21">R4+R11+R18+R25</f>
        <v>17</v>
      </c>
      <c r="S32" s="59">
        <f t="shared" si="21"/>
        <v>3467</v>
      </c>
      <c r="T32" s="58">
        <f t="shared" ref="T32:U32" si="22">T4+T11+T18+T25</f>
        <v>37</v>
      </c>
      <c r="U32" s="59">
        <f t="shared" si="22"/>
        <v>6571</v>
      </c>
      <c r="V32" s="58">
        <f t="shared" ref="V32:W32" si="23">V4+V11+V18+V25</f>
        <v>55</v>
      </c>
      <c r="W32" s="59">
        <f t="shared" si="23"/>
        <v>10002</v>
      </c>
      <c r="X32" s="58">
        <f t="shared" ref="X32:Y32" si="24">X4+X11+X18+X25</f>
        <v>48</v>
      </c>
      <c r="Y32" s="59">
        <f t="shared" si="24"/>
        <v>8448</v>
      </c>
      <c r="Z32" s="58">
        <f t="shared" ref="Z32:AA32" si="25">Z4+Z11+Z18+Z25</f>
        <v>45</v>
      </c>
      <c r="AA32" s="59">
        <f t="shared" si="25"/>
        <v>8441</v>
      </c>
      <c r="AB32" s="58">
        <f t="shared" ref="AB32:AB33" si="26">SUMIF($D$2:$AA$2, "No. of Dwelling Units Approved", D32:AA32)</f>
        <v>517</v>
      </c>
      <c r="AC32" s="59">
        <f t="shared" si="0"/>
        <v>95666</v>
      </c>
      <c r="AO32" s="18"/>
    </row>
    <row r="33" spans="1:41" x14ac:dyDescent="0.2">
      <c r="A33" s="373"/>
      <c r="B33" s="10"/>
      <c r="C33" s="10" t="s">
        <v>20</v>
      </c>
      <c r="D33" s="58">
        <f t="shared" si="14"/>
        <v>202</v>
      </c>
      <c r="E33" s="59">
        <f t="shared" si="14"/>
        <v>49461</v>
      </c>
      <c r="F33" s="58">
        <f t="shared" ref="F33:G33" si="27">F5+F12+F19+F26</f>
        <v>144</v>
      </c>
      <c r="G33" s="59">
        <f t="shared" si="27"/>
        <v>34898</v>
      </c>
      <c r="H33" s="58">
        <f t="shared" ref="H33:I33" si="28">H5+H12+H19+H26</f>
        <v>173</v>
      </c>
      <c r="I33" s="59">
        <f t="shared" si="28"/>
        <v>42747</v>
      </c>
      <c r="J33" s="58">
        <f t="shared" ref="J33:K33" si="29">J5+J12+J19+J26</f>
        <v>124</v>
      </c>
      <c r="K33" s="59">
        <f t="shared" si="29"/>
        <v>30007</v>
      </c>
      <c r="L33" s="58">
        <f t="shared" ref="L33:M33" si="30">L5+L12+L19+L26</f>
        <v>116</v>
      </c>
      <c r="M33" s="59">
        <f t="shared" si="30"/>
        <v>30265</v>
      </c>
      <c r="N33" s="58">
        <f t="shared" ref="N33:O33" si="31">N5+N12+N19+N26</f>
        <v>166</v>
      </c>
      <c r="O33" s="59">
        <f t="shared" si="31"/>
        <v>37774</v>
      </c>
      <c r="P33" s="58">
        <f t="shared" ref="P33:Q33" si="32">P5+P12+P19+P26</f>
        <v>109</v>
      </c>
      <c r="Q33" s="59">
        <f t="shared" si="32"/>
        <v>30554</v>
      </c>
      <c r="R33" s="58">
        <f t="shared" ref="R33:S33" si="33">R5+R12+R19+R26</f>
        <v>123</v>
      </c>
      <c r="S33" s="59">
        <f t="shared" si="33"/>
        <v>29152</v>
      </c>
      <c r="T33" s="58">
        <f t="shared" ref="T33:U33" si="34">T5+T12+T19+T26</f>
        <v>165</v>
      </c>
      <c r="U33" s="59">
        <f t="shared" si="34"/>
        <v>42104</v>
      </c>
      <c r="V33" s="58">
        <f t="shared" ref="V33:W33" si="35">V5+V12+V19+V26</f>
        <v>158</v>
      </c>
      <c r="W33" s="59">
        <f t="shared" si="35"/>
        <v>39174</v>
      </c>
      <c r="X33" s="58">
        <f t="shared" ref="X33:Y33" si="36">X5+X12+X19+X26</f>
        <v>149</v>
      </c>
      <c r="Y33" s="59">
        <f t="shared" si="36"/>
        <v>34827</v>
      </c>
      <c r="Z33" s="58">
        <f t="shared" ref="Z33:AA33" si="37">Z5+Z12+Z19+Z26</f>
        <v>181</v>
      </c>
      <c r="AA33" s="59">
        <f t="shared" si="37"/>
        <v>44226</v>
      </c>
      <c r="AB33" s="58">
        <f t="shared" si="26"/>
        <v>1810</v>
      </c>
      <c r="AC33" s="59">
        <f t="shared" si="0"/>
        <v>445189</v>
      </c>
    </row>
    <row r="34" spans="1:41" x14ac:dyDescent="0.2">
      <c r="A34" s="373"/>
      <c r="B34" s="10"/>
      <c r="C34" s="10" t="s">
        <v>14</v>
      </c>
      <c r="D34" s="58" t="s">
        <v>23</v>
      </c>
      <c r="E34" s="59">
        <f t="shared" ref="E34:G37" si="38">E6+E13+E20+E27</f>
        <v>7184</v>
      </c>
      <c r="F34" s="58" t="s">
        <v>23</v>
      </c>
      <c r="G34" s="59">
        <f t="shared" si="38"/>
        <v>4645</v>
      </c>
      <c r="H34" s="58" t="s">
        <v>23</v>
      </c>
      <c r="I34" s="59">
        <f t="shared" ref="I34:K34" si="39">I6+I13+I20+I27</f>
        <v>8568</v>
      </c>
      <c r="J34" s="58" t="s">
        <v>23</v>
      </c>
      <c r="K34" s="59">
        <f t="shared" si="39"/>
        <v>6919</v>
      </c>
      <c r="L34" s="58" t="s">
        <v>23</v>
      </c>
      <c r="M34" s="59">
        <f t="shared" ref="M34:O34" si="40">M6+M13+M20+M27</f>
        <v>2949</v>
      </c>
      <c r="N34" s="58" t="s">
        <v>23</v>
      </c>
      <c r="O34" s="59">
        <f t="shared" si="40"/>
        <v>5609</v>
      </c>
      <c r="P34" s="58" t="s">
        <v>23</v>
      </c>
      <c r="Q34" s="59">
        <f t="shared" ref="Q34:S34" si="41">Q6+Q13+Q20+Q27</f>
        <v>2061</v>
      </c>
      <c r="R34" s="58" t="s">
        <v>23</v>
      </c>
      <c r="S34" s="59">
        <f t="shared" si="41"/>
        <v>5358</v>
      </c>
      <c r="T34" s="58" t="s">
        <v>23</v>
      </c>
      <c r="U34" s="59">
        <f t="shared" ref="U34:W34" si="42">U6+U13+U20+U27</f>
        <v>4267</v>
      </c>
      <c r="V34" s="58" t="s">
        <v>23</v>
      </c>
      <c r="W34" s="59">
        <f t="shared" si="42"/>
        <v>6369</v>
      </c>
      <c r="X34" s="58" t="s">
        <v>23</v>
      </c>
      <c r="Y34" s="59">
        <f t="shared" ref="Y34:AA34" si="43">Y6+Y13+Y20+Y27</f>
        <v>5752</v>
      </c>
      <c r="Z34" s="58" t="s">
        <v>23</v>
      </c>
      <c r="AA34" s="59">
        <f t="shared" si="43"/>
        <v>6131</v>
      </c>
      <c r="AB34" s="58" t="s">
        <v>23</v>
      </c>
      <c r="AC34" s="59">
        <f t="shared" si="0"/>
        <v>65812</v>
      </c>
      <c r="AO34" s="18"/>
    </row>
    <row r="35" spans="1:41" x14ac:dyDescent="0.2">
      <c r="A35" s="373"/>
      <c r="B35" s="10"/>
      <c r="C35" s="10" t="s">
        <v>15</v>
      </c>
      <c r="D35" s="58" t="s">
        <v>23</v>
      </c>
      <c r="E35" s="59">
        <f t="shared" si="38"/>
        <v>56646</v>
      </c>
      <c r="F35" s="58" t="s">
        <v>23</v>
      </c>
      <c r="G35" s="59">
        <f t="shared" si="38"/>
        <v>39543</v>
      </c>
      <c r="H35" s="58" t="s">
        <v>23</v>
      </c>
      <c r="I35" s="59">
        <f t="shared" ref="I35:K35" si="44">I7+I14+I21+I28</f>
        <v>51315</v>
      </c>
      <c r="J35" s="58" t="s">
        <v>23</v>
      </c>
      <c r="K35" s="59">
        <f t="shared" si="44"/>
        <v>36926</v>
      </c>
      <c r="L35" s="58" t="s">
        <v>23</v>
      </c>
      <c r="M35" s="59">
        <f t="shared" ref="M35:O35" si="45">M7+M14+M21+M28</f>
        <v>33213</v>
      </c>
      <c r="N35" s="58" t="s">
        <v>23</v>
      </c>
      <c r="O35" s="59">
        <f t="shared" si="45"/>
        <v>43384</v>
      </c>
      <c r="P35" s="58" t="s">
        <v>23</v>
      </c>
      <c r="Q35" s="59">
        <f t="shared" ref="Q35:S35" si="46">Q7+Q14+Q21+Q28</f>
        <v>32615</v>
      </c>
      <c r="R35" s="58" t="s">
        <v>23</v>
      </c>
      <c r="S35" s="59">
        <f t="shared" si="46"/>
        <v>34510</v>
      </c>
      <c r="T35" s="58" t="s">
        <v>23</v>
      </c>
      <c r="U35" s="59">
        <f t="shared" ref="U35:W35" si="47">U7+U14+U21+U28</f>
        <v>46369</v>
      </c>
      <c r="V35" s="58" t="s">
        <v>23</v>
      </c>
      <c r="W35" s="59">
        <f t="shared" si="47"/>
        <v>45542</v>
      </c>
      <c r="X35" s="58" t="s">
        <v>23</v>
      </c>
      <c r="Y35" s="59">
        <f t="shared" ref="Y35:AA35" si="48">Y7+Y14+Y21+Y28</f>
        <v>40579</v>
      </c>
      <c r="Z35" s="58" t="s">
        <v>23</v>
      </c>
      <c r="AA35" s="59">
        <f t="shared" si="48"/>
        <v>50357</v>
      </c>
      <c r="AB35" s="58" t="s">
        <v>23</v>
      </c>
      <c r="AC35" s="59">
        <f t="shared" si="0"/>
        <v>510999</v>
      </c>
    </row>
    <row r="36" spans="1:41" x14ac:dyDescent="0.2">
      <c r="A36" s="373"/>
      <c r="B36" s="10"/>
      <c r="C36" s="10" t="s">
        <v>16</v>
      </c>
      <c r="D36" s="58" t="s">
        <v>23</v>
      </c>
      <c r="E36" s="59">
        <f t="shared" si="38"/>
        <v>22035</v>
      </c>
      <c r="F36" s="58" t="s">
        <v>23</v>
      </c>
      <c r="G36" s="59">
        <f t="shared" si="38"/>
        <v>81370</v>
      </c>
      <c r="H36" s="58" t="s">
        <v>23</v>
      </c>
      <c r="I36" s="59">
        <f t="shared" ref="I36:K36" si="49">I8+I15+I22+I29</f>
        <v>32872</v>
      </c>
      <c r="J36" s="58" t="s">
        <v>23</v>
      </c>
      <c r="K36" s="59">
        <f t="shared" si="49"/>
        <v>44286</v>
      </c>
      <c r="L36" s="58" t="s">
        <v>23</v>
      </c>
      <c r="M36" s="59">
        <f t="shared" ref="M36:O36" si="50">M8+M15+M22+M29</f>
        <v>10657</v>
      </c>
      <c r="N36" s="58" t="s">
        <v>23</v>
      </c>
      <c r="O36" s="59">
        <f t="shared" si="50"/>
        <v>21228</v>
      </c>
      <c r="P36" s="58" t="s">
        <v>23</v>
      </c>
      <c r="Q36" s="59">
        <f t="shared" ref="Q36:S36" si="51">Q8+Q15+Q22+Q29</f>
        <v>19912</v>
      </c>
      <c r="R36" s="58" t="s">
        <v>23</v>
      </c>
      <c r="S36" s="59">
        <f t="shared" si="51"/>
        <v>13112</v>
      </c>
      <c r="T36" s="58" t="s">
        <v>23</v>
      </c>
      <c r="U36" s="59">
        <f t="shared" ref="U36:W36" si="52">U8+U15+U22+U29</f>
        <v>22545</v>
      </c>
      <c r="V36" s="58" t="s">
        <v>23</v>
      </c>
      <c r="W36" s="59">
        <f t="shared" si="52"/>
        <v>21281</v>
      </c>
      <c r="X36" s="58" t="s">
        <v>23</v>
      </c>
      <c r="Y36" s="59">
        <f t="shared" ref="Y36:AA36" si="53">Y8+Y15+Y22+Y29</f>
        <v>84097</v>
      </c>
      <c r="Z36" s="58" t="s">
        <v>23</v>
      </c>
      <c r="AA36" s="59">
        <f t="shared" si="53"/>
        <v>24476</v>
      </c>
      <c r="AB36" s="58" t="s">
        <v>23</v>
      </c>
      <c r="AC36" s="59">
        <f t="shared" si="0"/>
        <v>397871</v>
      </c>
      <c r="AI36" s="18"/>
      <c r="AO36" s="18"/>
    </row>
    <row r="37" spans="1:41" x14ac:dyDescent="0.2">
      <c r="A37" s="373"/>
      <c r="B37" s="10"/>
      <c r="C37" s="10" t="s">
        <v>17</v>
      </c>
      <c r="D37" s="58" t="s">
        <v>23</v>
      </c>
      <c r="E37" s="59">
        <f t="shared" si="38"/>
        <v>78681</v>
      </c>
      <c r="F37" s="58" t="s">
        <v>23</v>
      </c>
      <c r="G37" s="59">
        <f t="shared" si="38"/>
        <v>120914</v>
      </c>
      <c r="H37" s="58" t="s">
        <v>23</v>
      </c>
      <c r="I37" s="59">
        <f t="shared" ref="I37:K37" si="54">I9+I16+I23+I30</f>
        <v>84187</v>
      </c>
      <c r="J37" s="58" t="s">
        <v>23</v>
      </c>
      <c r="K37" s="59">
        <f t="shared" si="54"/>
        <v>81211</v>
      </c>
      <c r="L37" s="58" t="s">
        <v>23</v>
      </c>
      <c r="M37" s="59">
        <f t="shared" ref="M37:O37" si="55">M9+M16+M23+M30</f>
        <v>43871</v>
      </c>
      <c r="N37" s="58" t="s">
        <v>23</v>
      </c>
      <c r="O37" s="59">
        <f t="shared" si="55"/>
        <v>64611</v>
      </c>
      <c r="P37" s="58" t="s">
        <v>23</v>
      </c>
      <c r="Q37" s="59">
        <f t="shared" ref="Q37:S37" si="56">Q9+Q16+Q23+Q30</f>
        <v>52527</v>
      </c>
      <c r="R37" s="58" t="s">
        <v>23</v>
      </c>
      <c r="S37" s="59">
        <f t="shared" si="56"/>
        <v>47622</v>
      </c>
      <c r="T37" s="58" t="s">
        <v>23</v>
      </c>
      <c r="U37" s="59">
        <f t="shared" ref="U37:W37" si="57">U9+U16+U23+U30</f>
        <v>68916</v>
      </c>
      <c r="V37" s="58" t="s">
        <v>23</v>
      </c>
      <c r="W37" s="59">
        <f t="shared" si="57"/>
        <v>66823</v>
      </c>
      <c r="X37" s="58" t="s">
        <v>23</v>
      </c>
      <c r="Y37" s="59">
        <f t="shared" ref="Y37:AA37" si="58">Y9+Y16+Y23+Y30</f>
        <v>124676</v>
      </c>
      <c r="Z37" s="58" t="s">
        <v>23</v>
      </c>
      <c r="AA37" s="59">
        <f t="shared" si="58"/>
        <v>74833</v>
      </c>
      <c r="AB37" s="58" t="s">
        <v>23</v>
      </c>
      <c r="AC37" s="59">
        <f t="shared" si="0"/>
        <v>908872</v>
      </c>
      <c r="AM37" s="18"/>
      <c r="AO37" s="18"/>
    </row>
    <row r="38" spans="1:41" x14ac:dyDescent="0.2">
      <c r="A38" s="3"/>
      <c r="B38" s="3"/>
      <c r="C38" s="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112"/>
      <c r="AC38" s="112"/>
      <c r="AI38" s="18"/>
    </row>
    <row r="39" spans="1:41" x14ac:dyDescent="0.2">
      <c r="A39" s="8" t="s">
        <v>71</v>
      </c>
      <c r="B39" s="8"/>
      <c r="C39" s="8"/>
      <c r="D39" s="278"/>
      <c r="E39" s="260"/>
      <c r="F39" s="278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78"/>
      <c r="AA39" s="278"/>
      <c r="AB39" s="278"/>
      <c r="AC39" s="278"/>
      <c r="AM39" s="18"/>
      <c r="AO39" s="18"/>
    </row>
    <row r="40" spans="1:41" ht="12" customHeight="1" x14ac:dyDescent="0.2">
      <c r="A40" s="377" t="s">
        <v>75</v>
      </c>
      <c r="B40" s="2" t="s">
        <v>76</v>
      </c>
      <c r="C40" s="2" t="s">
        <v>18</v>
      </c>
      <c r="D40" s="52">
        <v>6</v>
      </c>
      <c r="E40" s="53">
        <v>1180</v>
      </c>
      <c r="F40" s="52">
        <v>11</v>
      </c>
      <c r="G40" s="53">
        <v>2588</v>
      </c>
      <c r="H40" s="52">
        <v>9</v>
      </c>
      <c r="I40" s="53">
        <v>1881</v>
      </c>
      <c r="J40" s="52">
        <v>8</v>
      </c>
      <c r="K40" s="53">
        <v>1674</v>
      </c>
      <c r="L40" s="52">
        <v>8</v>
      </c>
      <c r="M40" s="53">
        <v>1993</v>
      </c>
      <c r="N40" s="52">
        <v>4</v>
      </c>
      <c r="O40" s="53">
        <v>580</v>
      </c>
      <c r="P40" s="52">
        <v>3</v>
      </c>
      <c r="Q40" s="53">
        <v>721</v>
      </c>
      <c r="R40" s="52">
        <v>8</v>
      </c>
      <c r="S40" s="53">
        <v>1684</v>
      </c>
      <c r="T40" s="52">
        <v>5</v>
      </c>
      <c r="U40" s="53">
        <v>907</v>
      </c>
      <c r="V40" s="52">
        <v>11</v>
      </c>
      <c r="W40" s="53">
        <v>2130</v>
      </c>
      <c r="X40" s="52">
        <v>3</v>
      </c>
      <c r="Y40" s="53">
        <v>766</v>
      </c>
      <c r="Z40" s="52">
        <v>7</v>
      </c>
      <c r="AA40" s="53">
        <v>1903</v>
      </c>
      <c r="AB40" s="54">
        <f>SUMIF($D$2:$AA$2, "No. of Dwelling Units Approved", D40:AA40)</f>
        <v>83</v>
      </c>
      <c r="AC40" s="55">
        <f t="shared" si="0"/>
        <v>18007</v>
      </c>
      <c r="AI40" s="18"/>
    </row>
    <row r="41" spans="1:41" x14ac:dyDescent="0.2">
      <c r="A41" s="377"/>
      <c r="B41" s="2"/>
      <c r="C41" s="2" t="s">
        <v>19</v>
      </c>
      <c r="D41" s="52">
        <v>0</v>
      </c>
      <c r="E41" s="53">
        <v>0</v>
      </c>
      <c r="F41" s="52">
        <v>0</v>
      </c>
      <c r="G41" s="53">
        <v>0</v>
      </c>
      <c r="H41" s="52">
        <v>0</v>
      </c>
      <c r="I41" s="53">
        <v>0</v>
      </c>
      <c r="J41" s="52">
        <v>0</v>
      </c>
      <c r="K41" s="53">
        <v>0</v>
      </c>
      <c r="L41" s="52">
        <v>0</v>
      </c>
      <c r="M41" s="53">
        <v>0</v>
      </c>
      <c r="N41" s="52">
        <v>0</v>
      </c>
      <c r="O41" s="53">
        <v>0</v>
      </c>
      <c r="P41" s="52">
        <v>0</v>
      </c>
      <c r="Q41" s="53">
        <v>0</v>
      </c>
      <c r="R41" s="52">
        <v>0</v>
      </c>
      <c r="S41" s="53">
        <v>0</v>
      </c>
      <c r="T41" s="52">
        <v>0</v>
      </c>
      <c r="U41" s="53">
        <v>0</v>
      </c>
      <c r="V41" s="52">
        <v>0</v>
      </c>
      <c r="W41" s="53">
        <v>0</v>
      </c>
      <c r="X41" s="52">
        <v>0</v>
      </c>
      <c r="Y41" s="53">
        <v>0</v>
      </c>
      <c r="Z41" s="52">
        <v>0</v>
      </c>
      <c r="AA41" s="53">
        <v>0</v>
      </c>
      <c r="AB41" s="54">
        <f>SUMIF($D$2:$AA$2, "No. of Dwelling Units Approved", D41:AA41)</f>
        <v>0</v>
      </c>
      <c r="AC41" s="55">
        <f t="shared" si="0"/>
        <v>0</v>
      </c>
      <c r="AM41" s="18"/>
      <c r="AO41" s="18"/>
    </row>
    <row r="42" spans="1:41" x14ac:dyDescent="0.2">
      <c r="A42" s="377"/>
      <c r="B42" s="2"/>
      <c r="C42" s="2" t="s">
        <v>20</v>
      </c>
      <c r="D42" s="52">
        <v>6</v>
      </c>
      <c r="E42" s="53">
        <v>1180</v>
      </c>
      <c r="F42" s="52">
        <v>11</v>
      </c>
      <c r="G42" s="53">
        <v>2588</v>
      </c>
      <c r="H42" s="52">
        <v>9</v>
      </c>
      <c r="I42" s="53">
        <v>1881</v>
      </c>
      <c r="J42" s="52">
        <v>8</v>
      </c>
      <c r="K42" s="53">
        <v>1674</v>
      </c>
      <c r="L42" s="52">
        <v>8</v>
      </c>
      <c r="M42" s="53">
        <v>1993</v>
      </c>
      <c r="N42" s="52">
        <v>4</v>
      </c>
      <c r="O42" s="53">
        <v>580</v>
      </c>
      <c r="P42" s="52">
        <v>3</v>
      </c>
      <c r="Q42" s="53">
        <v>721</v>
      </c>
      <c r="R42" s="52">
        <v>8</v>
      </c>
      <c r="S42" s="53">
        <v>1684</v>
      </c>
      <c r="T42" s="52">
        <v>5</v>
      </c>
      <c r="U42" s="53">
        <v>907</v>
      </c>
      <c r="V42" s="52">
        <v>11</v>
      </c>
      <c r="W42" s="53">
        <v>2130</v>
      </c>
      <c r="X42" s="52">
        <v>3</v>
      </c>
      <c r="Y42" s="53">
        <v>766</v>
      </c>
      <c r="Z42" s="52">
        <v>7</v>
      </c>
      <c r="AA42" s="53">
        <v>1903</v>
      </c>
      <c r="AB42" s="54">
        <f>SUMIF($D$2:$AA$2, "No. of Dwelling Units Approved", D42:AA42)</f>
        <v>83</v>
      </c>
      <c r="AC42" s="55">
        <f t="shared" si="0"/>
        <v>18007</v>
      </c>
      <c r="AI42" s="18"/>
      <c r="AO42" s="18"/>
    </row>
    <row r="43" spans="1:41" x14ac:dyDescent="0.2">
      <c r="A43" s="377"/>
      <c r="B43" s="2"/>
      <c r="C43" s="2" t="s">
        <v>14</v>
      </c>
      <c r="D43" s="52" t="s">
        <v>23</v>
      </c>
      <c r="E43" s="53">
        <v>292</v>
      </c>
      <c r="F43" s="52" t="s">
        <v>23</v>
      </c>
      <c r="G43" s="53">
        <v>674</v>
      </c>
      <c r="H43" s="52" t="s">
        <v>23</v>
      </c>
      <c r="I43" s="53">
        <v>570</v>
      </c>
      <c r="J43" s="52" t="s">
        <v>23</v>
      </c>
      <c r="K43" s="53">
        <v>537</v>
      </c>
      <c r="L43" s="52" t="s">
        <v>23</v>
      </c>
      <c r="M43" s="53">
        <v>596</v>
      </c>
      <c r="N43" s="52" t="s">
        <v>23</v>
      </c>
      <c r="O43" s="53">
        <v>510</v>
      </c>
      <c r="P43" s="52" t="s">
        <v>23</v>
      </c>
      <c r="Q43" s="53">
        <v>174</v>
      </c>
      <c r="R43" s="52" t="s">
        <v>23</v>
      </c>
      <c r="S43" s="53">
        <v>663</v>
      </c>
      <c r="T43" s="52" t="s">
        <v>23</v>
      </c>
      <c r="U43" s="53">
        <v>401</v>
      </c>
      <c r="V43" s="52" t="s">
        <v>23</v>
      </c>
      <c r="W43" s="53">
        <v>682</v>
      </c>
      <c r="X43" s="52" t="s">
        <v>23</v>
      </c>
      <c r="Y43" s="53">
        <v>402</v>
      </c>
      <c r="Z43" s="52" t="s">
        <v>23</v>
      </c>
      <c r="AA43" s="53">
        <v>265</v>
      </c>
      <c r="AB43" s="54" t="s">
        <v>23</v>
      </c>
      <c r="AC43" s="55">
        <f t="shared" si="0"/>
        <v>5766</v>
      </c>
      <c r="AM43" s="18"/>
      <c r="AO43" s="18"/>
    </row>
    <row r="44" spans="1:41" x14ac:dyDescent="0.2">
      <c r="A44" s="377"/>
      <c r="B44" s="2"/>
      <c r="C44" s="2" t="s">
        <v>15</v>
      </c>
      <c r="D44" s="52" t="s">
        <v>23</v>
      </c>
      <c r="E44" s="53">
        <v>1472</v>
      </c>
      <c r="F44" s="52" t="s">
        <v>23</v>
      </c>
      <c r="G44" s="53">
        <v>3262</v>
      </c>
      <c r="H44" s="52" t="s">
        <v>23</v>
      </c>
      <c r="I44" s="53">
        <v>2451</v>
      </c>
      <c r="J44" s="52" t="s">
        <v>23</v>
      </c>
      <c r="K44" s="53">
        <v>2211</v>
      </c>
      <c r="L44" s="52" t="s">
        <v>23</v>
      </c>
      <c r="M44" s="53">
        <v>2589</v>
      </c>
      <c r="N44" s="52" t="s">
        <v>23</v>
      </c>
      <c r="O44" s="53">
        <v>1091</v>
      </c>
      <c r="P44" s="52" t="s">
        <v>23</v>
      </c>
      <c r="Q44" s="53">
        <v>895</v>
      </c>
      <c r="R44" s="52" t="s">
        <v>23</v>
      </c>
      <c r="S44" s="53">
        <v>2346</v>
      </c>
      <c r="T44" s="52" t="s">
        <v>23</v>
      </c>
      <c r="U44" s="53">
        <v>1308</v>
      </c>
      <c r="V44" s="52" t="s">
        <v>23</v>
      </c>
      <c r="W44" s="53">
        <v>2812</v>
      </c>
      <c r="X44" s="52" t="s">
        <v>23</v>
      </c>
      <c r="Y44" s="53">
        <v>1168</v>
      </c>
      <c r="Z44" s="52" t="s">
        <v>23</v>
      </c>
      <c r="AA44" s="53">
        <v>2168</v>
      </c>
      <c r="AB44" s="54" t="s">
        <v>23</v>
      </c>
      <c r="AC44" s="55">
        <f t="shared" si="0"/>
        <v>23773</v>
      </c>
    </row>
    <row r="45" spans="1:41" x14ac:dyDescent="0.2">
      <c r="A45" s="377"/>
      <c r="B45" s="2"/>
      <c r="C45" s="2" t="s">
        <v>16</v>
      </c>
      <c r="D45" s="52" t="s">
        <v>23</v>
      </c>
      <c r="E45" s="53">
        <v>768</v>
      </c>
      <c r="F45" s="52" t="s">
        <v>23</v>
      </c>
      <c r="G45" s="53">
        <v>1615</v>
      </c>
      <c r="H45" s="52" t="s">
        <v>23</v>
      </c>
      <c r="I45" s="53">
        <v>373</v>
      </c>
      <c r="J45" s="52" t="s">
        <v>23</v>
      </c>
      <c r="K45" s="53">
        <v>1641</v>
      </c>
      <c r="L45" s="52" t="s">
        <v>23</v>
      </c>
      <c r="M45" s="53">
        <v>189</v>
      </c>
      <c r="N45" s="52" t="s">
        <v>23</v>
      </c>
      <c r="O45" s="53">
        <v>120</v>
      </c>
      <c r="P45" s="52" t="s">
        <v>23</v>
      </c>
      <c r="Q45" s="53">
        <v>922</v>
      </c>
      <c r="R45" s="52" t="s">
        <v>23</v>
      </c>
      <c r="S45" s="53">
        <v>945</v>
      </c>
      <c r="T45" s="52" t="s">
        <v>23</v>
      </c>
      <c r="U45" s="53">
        <v>275</v>
      </c>
      <c r="V45" s="52" t="s">
        <v>23</v>
      </c>
      <c r="W45" s="53">
        <v>127</v>
      </c>
      <c r="X45" s="52" t="s">
        <v>23</v>
      </c>
      <c r="Y45" s="53">
        <v>654</v>
      </c>
      <c r="Z45" s="52" t="s">
        <v>23</v>
      </c>
      <c r="AA45" s="53">
        <v>0</v>
      </c>
      <c r="AB45" s="54" t="s">
        <v>23</v>
      </c>
      <c r="AC45" s="55">
        <f t="shared" si="0"/>
        <v>7629</v>
      </c>
    </row>
    <row r="46" spans="1:41" x14ac:dyDescent="0.2">
      <c r="A46" s="377"/>
      <c r="B46" s="2"/>
      <c r="C46" s="2" t="s">
        <v>17</v>
      </c>
      <c r="D46" s="52" t="s">
        <v>23</v>
      </c>
      <c r="E46" s="53">
        <v>2239</v>
      </c>
      <c r="F46" s="52" t="s">
        <v>23</v>
      </c>
      <c r="G46" s="53">
        <v>4877</v>
      </c>
      <c r="H46" s="52" t="s">
        <v>23</v>
      </c>
      <c r="I46" s="53">
        <v>2824</v>
      </c>
      <c r="J46" s="52" t="s">
        <v>23</v>
      </c>
      <c r="K46" s="53">
        <v>3852</v>
      </c>
      <c r="L46" s="52" t="s">
        <v>23</v>
      </c>
      <c r="M46" s="53">
        <v>2778</v>
      </c>
      <c r="N46" s="52" t="s">
        <v>23</v>
      </c>
      <c r="O46" s="53">
        <v>1211</v>
      </c>
      <c r="P46" s="52" t="s">
        <v>23</v>
      </c>
      <c r="Q46" s="53">
        <v>1817</v>
      </c>
      <c r="R46" s="52" t="s">
        <v>23</v>
      </c>
      <c r="S46" s="53">
        <v>3291</v>
      </c>
      <c r="T46" s="52" t="s">
        <v>23</v>
      </c>
      <c r="U46" s="53">
        <v>1583</v>
      </c>
      <c r="V46" s="52" t="s">
        <v>23</v>
      </c>
      <c r="W46" s="53">
        <v>2939</v>
      </c>
      <c r="X46" s="52" t="s">
        <v>23</v>
      </c>
      <c r="Y46" s="53">
        <v>1822</v>
      </c>
      <c r="Z46" s="52" t="s">
        <v>23</v>
      </c>
      <c r="AA46" s="53">
        <v>2168</v>
      </c>
      <c r="AB46" s="54" t="s">
        <v>23</v>
      </c>
      <c r="AC46" s="55">
        <f t="shared" si="0"/>
        <v>31401</v>
      </c>
    </row>
    <row r="47" spans="1:41" x14ac:dyDescent="0.2">
      <c r="A47" s="5"/>
      <c r="B47" s="375" t="s">
        <v>101</v>
      </c>
      <c r="C47" s="3" t="s">
        <v>18</v>
      </c>
      <c r="D47" s="56">
        <v>9</v>
      </c>
      <c r="E47" s="57">
        <v>2420</v>
      </c>
      <c r="F47" s="56">
        <v>6</v>
      </c>
      <c r="G47" s="57">
        <v>1510</v>
      </c>
      <c r="H47" s="56">
        <v>11</v>
      </c>
      <c r="I47" s="57">
        <v>2370</v>
      </c>
      <c r="J47" s="56">
        <v>7</v>
      </c>
      <c r="K47" s="57">
        <v>1830</v>
      </c>
      <c r="L47" s="56">
        <v>9</v>
      </c>
      <c r="M47" s="57">
        <v>1853</v>
      </c>
      <c r="N47" s="56">
        <v>3</v>
      </c>
      <c r="O47" s="57">
        <v>755</v>
      </c>
      <c r="P47" s="56">
        <v>10</v>
      </c>
      <c r="Q47" s="57">
        <v>2200</v>
      </c>
      <c r="R47" s="56">
        <v>10</v>
      </c>
      <c r="S47" s="57">
        <v>2495</v>
      </c>
      <c r="T47" s="56">
        <v>6</v>
      </c>
      <c r="U47" s="57">
        <v>1745</v>
      </c>
      <c r="V47" s="56">
        <v>11</v>
      </c>
      <c r="W47" s="57">
        <v>2686</v>
      </c>
      <c r="X47" s="32">
        <v>7</v>
      </c>
      <c r="Y47" s="57">
        <v>1278</v>
      </c>
      <c r="Z47" s="32">
        <v>8</v>
      </c>
      <c r="AA47" s="57">
        <v>1802</v>
      </c>
      <c r="AB47" s="110">
        <f>SUMIF($D$2:$AA$2, "No. of Dwelling Units Approved", D47:AA47)</f>
        <v>97</v>
      </c>
      <c r="AC47" s="111">
        <f t="shared" ref="AC47:AC53" si="59">SUMIF($D$2:$AA$2, "Value of Approvals ($000)", D47:AA47)</f>
        <v>22944</v>
      </c>
    </row>
    <row r="48" spans="1:41" ht="12" customHeight="1" x14ac:dyDescent="0.2">
      <c r="A48" s="5"/>
      <c r="B48" s="376"/>
      <c r="C48" s="3" t="s">
        <v>19</v>
      </c>
      <c r="D48" s="56">
        <v>0</v>
      </c>
      <c r="E48" s="57">
        <v>0</v>
      </c>
      <c r="F48" s="56">
        <v>0</v>
      </c>
      <c r="G48" s="57">
        <v>0</v>
      </c>
      <c r="H48" s="56">
        <v>0</v>
      </c>
      <c r="I48" s="57">
        <v>0</v>
      </c>
      <c r="J48" s="56">
        <v>0</v>
      </c>
      <c r="K48" s="57">
        <v>0</v>
      </c>
      <c r="L48" s="56">
        <v>0</v>
      </c>
      <c r="M48" s="57">
        <v>0</v>
      </c>
      <c r="N48" s="56">
        <v>0</v>
      </c>
      <c r="O48" s="57">
        <v>0</v>
      </c>
      <c r="P48" s="56">
        <v>0</v>
      </c>
      <c r="Q48" s="57">
        <v>0</v>
      </c>
      <c r="R48" s="56">
        <v>0</v>
      </c>
      <c r="S48" s="57">
        <v>0</v>
      </c>
      <c r="T48" s="56">
        <v>0</v>
      </c>
      <c r="U48" s="57">
        <v>0</v>
      </c>
      <c r="V48" s="56">
        <v>0</v>
      </c>
      <c r="W48" s="57">
        <v>0</v>
      </c>
      <c r="X48" s="18">
        <v>0</v>
      </c>
      <c r="Y48" s="57">
        <v>0</v>
      </c>
      <c r="Z48" s="18">
        <v>0</v>
      </c>
      <c r="AA48" s="57">
        <v>0</v>
      </c>
      <c r="AB48" s="110">
        <f>SUMIF($D$2:$AA$2, "No. of Dwelling Units Approved", D48:AA48)</f>
        <v>0</v>
      </c>
      <c r="AC48" s="111">
        <f t="shared" si="59"/>
        <v>0</v>
      </c>
    </row>
    <row r="49" spans="1:29" ht="12" customHeight="1" x14ac:dyDescent="0.2">
      <c r="A49" s="5"/>
      <c r="B49" s="5"/>
      <c r="C49" s="3" t="s">
        <v>20</v>
      </c>
      <c r="D49" s="56">
        <v>9</v>
      </c>
      <c r="E49" s="57">
        <v>2420</v>
      </c>
      <c r="F49" s="56">
        <v>6</v>
      </c>
      <c r="G49" s="57">
        <v>1510</v>
      </c>
      <c r="H49" s="56">
        <v>11</v>
      </c>
      <c r="I49" s="57">
        <v>2370</v>
      </c>
      <c r="J49" s="56">
        <v>7</v>
      </c>
      <c r="K49" s="57">
        <v>1830</v>
      </c>
      <c r="L49" s="56">
        <v>9</v>
      </c>
      <c r="M49" s="57">
        <v>1853</v>
      </c>
      <c r="N49" s="56">
        <v>3</v>
      </c>
      <c r="O49" s="57">
        <v>755</v>
      </c>
      <c r="P49" s="56">
        <v>10</v>
      </c>
      <c r="Q49" s="57">
        <v>2200</v>
      </c>
      <c r="R49" s="56">
        <v>10</v>
      </c>
      <c r="S49" s="57">
        <v>2495</v>
      </c>
      <c r="T49" s="56">
        <v>6</v>
      </c>
      <c r="U49" s="57">
        <v>1745</v>
      </c>
      <c r="V49" s="56">
        <v>11</v>
      </c>
      <c r="W49" s="57">
        <v>2686</v>
      </c>
      <c r="X49" s="18">
        <v>7</v>
      </c>
      <c r="Y49" s="57">
        <v>1278</v>
      </c>
      <c r="Z49" s="18">
        <v>8</v>
      </c>
      <c r="AA49" s="57">
        <v>1802</v>
      </c>
      <c r="AB49" s="110">
        <f>SUMIF($D$2:$AA$2, "No. of Dwelling Units Approved", D49:AA49)</f>
        <v>97</v>
      </c>
      <c r="AC49" s="111">
        <f t="shared" si="59"/>
        <v>22944</v>
      </c>
    </row>
    <row r="50" spans="1:29" x14ac:dyDescent="0.2">
      <c r="A50" s="5"/>
      <c r="B50" s="5"/>
      <c r="C50" s="3" t="s">
        <v>14</v>
      </c>
      <c r="D50" s="56" t="s">
        <v>23</v>
      </c>
      <c r="E50" s="57">
        <v>202</v>
      </c>
      <c r="F50" s="56" t="s">
        <v>23</v>
      </c>
      <c r="G50" s="57">
        <v>328</v>
      </c>
      <c r="H50" s="56" t="s">
        <v>23</v>
      </c>
      <c r="I50" s="57">
        <v>478</v>
      </c>
      <c r="J50" s="56" t="s">
        <v>23</v>
      </c>
      <c r="K50" s="57">
        <v>376</v>
      </c>
      <c r="L50" s="56" t="s">
        <v>23</v>
      </c>
      <c r="M50" s="57">
        <v>389</v>
      </c>
      <c r="N50" s="56" t="s">
        <v>23</v>
      </c>
      <c r="O50" s="57">
        <v>379</v>
      </c>
      <c r="P50" s="56" t="s">
        <v>23</v>
      </c>
      <c r="Q50" s="57">
        <v>455</v>
      </c>
      <c r="R50" s="56" t="s">
        <v>23</v>
      </c>
      <c r="S50" s="57">
        <v>329</v>
      </c>
      <c r="T50" s="56" t="s">
        <v>23</v>
      </c>
      <c r="U50" s="57">
        <v>460</v>
      </c>
      <c r="V50" s="56" t="s">
        <v>23</v>
      </c>
      <c r="W50" s="57">
        <v>322</v>
      </c>
      <c r="X50" s="56" t="s">
        <v>23</v>
      </c>
      <c r="Y50" s="57">
        <v>861</v>
      </c>
      <c r="Z50" s="56" t="s">
        <v>23</v>
      </c>
      <c r="AA50" s="57">
        <v>717</v>
      </c>
      <c r="AB50" s="112" t="s">
        <v>23</v>
      </c>
      <c r="AC50" s="111">
        <f t="shared" si="59"/>
        <v>5296</v>
      </c>
    </row>
    <row r="51" spans="1:29" x14ac:dyDescent="0.2">
      <c r="A51" s="5"/>
      <c r="B51" s="5"/>
      <c r="C51" s="3" t="s">
        <v>15</v>
      </c>
      <c r="D51" s="56" t="s">
        <v>23</v>
      </c>
      <c r="E51" s="57">
        <v>2622</v>
      </c>
      <c r="F51" s="56" t="s">
        <v>23</v>
      </c>
      <c r="G51" s="57">
        <v>1838</v>
      </c>
      <c r="H51" s="56" t="s">
        <v>23</v>
      </c>
      <c r="I51" s="57">
        <v>2847</v>
      </c>
      <c r="J51" s="56" t="s">
        <v>23</v>
      </c>
      <c r="K51" s="57">
        <v>2206</v>
      </c>
      <c r="L51" s="56" t="s">
        <v>23</v>
      </c>
      <c r="M51" s="57">
        <v>2242</v>
      </c>
      <c r="N51" s="56" t="s">
        <v>23</v>
      </c>
      <c r="O51" s="57">
        <v>1133</v>
      </c>
      <c r="P51" s="56" t="s">
        <v>23</v>
      </c>
      <c r="Q51" s="57">
        <v>2655</v>
      </c>
      <c r="R51" s="56" t="s">
        <v>23</v>
      </c>
      <c r="S51" s="57">
        <v>2823</v>
      </c>
      <c r="T51" s="56" t="s">
        <v>23</v>
      </c>
      <c r="U51" s="57">
        <v>2204</v>
      </c>
      <c r="V51" s="56" t="s">
        <v>23</v>
      </c>
      <c r="W51" s="57">
        <v>3008</v>
      </c>
      <c r="X51" s="56" t="s">
        <v>23</v>
      </c>
      <c r="Y51" s="57">
        <v>2139</v>
      </c>
      <c r="Z51" s="56" t="s">
        <v>23</v>
      </c>
      <c r="AA51" s="57">
        <v>2519</v>
      </c>
      <c r="AB51" s="112" t="s">
        <v>23</v>
      </c>
      <c r="AC51" s="111">
        <f t="shared" si="59"/>
        <v>28236</v>
      </c>
    </row>
    <row r="52" spans="1:29" x14ac:dyDescent="0.2">
      <c r="A52" s="5"/>
      <c r="B52" s="5"/>
      <c r="C52" s="3" t="s">
        <v>16</v>
      </c>
      <c r="D52" s="56" t="s">
        <v>23</v>
      </c>
      <c r="E52" s="57">
        <v>2575</v>
      </c>
      <c r="F52" s="56" t="s">
        <v>23</v>
      </c>
      <c r="G52" s="57">
        <v>0</v>
      </c>
      <c r="H52" s="56" t="s">
        <v>23</v>
      </c>
      <c r="I52" s="57">
        <v>2846</v>
      </c>
      <c r="J52" s="56" t="s">
        <v>23</v>
      </c>
      <c r="K52" s="57">
        <v>588</v>
      </c>
      <c r="L52" s="56" t="s">
        <v>23</v>
      </c>
      <c r="M52" s="57">
        <v>140</v>
      </c>
      <c r="N52" s="56" t="s">
        <v>23</v>
      </c>
      <c r="O52" s="57">
        <v>0</v>
      </c>
      <c r="P52" s="56" t="s">
        <v>23</v>
      </c>
      <c r="Q52" s="57">
        <v>0</v>
      </c>
      <c r="R52" s="56" t="s">
        <v>23</v>
      </c>
      <c r="S52" s="57">
        <v>0</v>
      </c>
      <c r="T52" s="56" t="s">
        <v>23</v>
      </c>
      <c r="U52" s="57">
        <v>0</v>
      </c>
      <c r="V52" s="56" t="s">
        <v>23</v>
      </c>
      <c r="W52" s="57">
        <v>355</v>
      </c>
      <c r="X52" s="56" t="s">
        <v>23</v>
      </c>
      <c r="Y52" s="57">
        <v>225</v>
      </c>
      <c r="Z52" s="56" t="s">
        <v>23</v>
      </c>
      <c r="AA52" s="57">
        <v>0</v>
      </c>
      <c r="AB52" s="112" t="s">
        <v>23</v>
      </c>
      <c r="AC52" s="111">
        <f t="shared" si="59"/>
        <v>6729</v>
      </c>
    </row>
    <row r="53" spans="1:29" x14ac:dyDescent="0.2">
      <c r="A53" s="24"/>
      <c r="B53" s="24"/>
      <c r="C53" s="31" t="s">
        <v>17</v>
      </c>
      <c r="D53" s="315" t="s">
        <v>23</v>
      </c>
      <c r="E53" s="277">
        <v>5197</v>
      </c>
      <c r="F53" s="315" t="s">
        <v>23</v>
      </c>
      <c r="G53" s="277">
        <v>1838</v>
      </c>
      <c r="H53" s="315" t="s">
        <v>23</v>
      </c>
      <c r="I53" s="277">
        <v>5693</v>
      </c>
      <c r="J53" s="315" t="s">
        <v>23</v>
      </c>
      <c r="K53" s="277">
        <v>2794</v>
      </c>
      <c r="L53" s="315" t="s">
        <v>23</v>
      </c>
      <c r="M53" s="277">
        <v>2382</v>
      </c>
      <c r="N53" s="315" t="s">
        <v>23</v>
      </c>
      <c r="O53" s="277">
        <v>1133</v>
      </c>
      <c r="P53" s="315" t="s">
        <v>23</v>
      </c>
      <c r="Q53" s="277">
        <v>2655</v>
      </c>
      <c r="R53" s="315" t="s">
        <v>23</v>
      </c>
      <c r="S53" s="277">
        <v>2823</v>
      </c>
      <c r="T53" s="315" t="s">
        <v>23</v>
      </c>
      <c r="U53" s="277">
        <v>2204</v>
      </c>
      <c r="V53" s="315" t="s">
        <v>23</v>
      </c>
      <c r="W53" s="277">
        <v>3362</v>
      </c>
      <c r="X53" s="315" t="s">
        <v>23</v>
      </c>
      <c r="Y53" s="277">
        <v>2364</v>
      </c>
      <c r="Z53" s="315" t="s">
        <v>23</v>
      </c>
      <c r="AA53" s="277">
        <v>2519</v>
      </c>
      <c r="AB53" s="316" t="s">
        <v>23</v>
      </c>
      <c r="AC53" s="279">
        <f t="shared" si="59"/>
        <v>34964</v>
      </c>
    </row>
    <row r="56" spans="1:29" x14ac:dyDescent="0.2">
      <c r="B56" s="19"/>
      <c r="C56" s="19"/>
    </row>
    <row r="57" spans="1:29" x14ac:dyDescent="0.2">
      <c r="B57" s="19"/>
      <c r="C57" s="23"/>
      <c r="D57" s="18"/>
      <c r="H57" s="18"/>
    </row>
    <row r="58" spans="1:29" x14ac:dyDescent="0.2">
      <c r="B58" s="19"/>
      <c r="D58" s="18"/>
      <c r="F58" s="18"/>
      <c r="H58" s="18"/>
      <c r="J58" s="18"/>
      <c r="L58" s="18"/>
      <c r="M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9" x14ac:dyDescent="0.2">
      <c r="B59" s="19"/>
      <c r="M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9" x14ac:dyDescent="0.2">
      <c r="B60" s="19"/>
    </row>
    <row r="61" spans="1:29" x14ac:dyDescent="0.2">
      <c r="L61" s="18"/>
    </row>
    <row r="63" spans="1:29" x14ac:dyDescent="0.2">
      <c r="L63" s="18"/>
      <c r="Z63" s="18"/>
    </row>
    <row r="64" spans="1:29" x14ac:dyDescent="0.2">
      <c r="L64" s="18"/>
      <c r="Z64" s="18"/>
    </row>
    <row r="65" spans="12:12" x14ac:dyDescent="0.2">
      <c r="L65" s="18"/>
    </row>
    <row r="66" spans="12:12" x14ac:dyDescent="0.2">
      <c r="L66" s="18"/>
    </row>
    <row r="67" spans="12:12" x14ac:dyDescent="0.2">
      <c r="L67" s="18"/>
    </row>
  </sheetData>
  <mergeCells count="22">
    <mergeCell ref="T1:U1"/>
    <mergeCell ref="V1:W1"/>
    <mergeCell ref="X1:Y1"/>
    <mergeCell ref="F1:G1"/>
    <mergeCell ref="AB1:AC1"/>
    <mergeCell ref="P1:Q1"/>
    <mergeCell ref="R1:S1"/>
    <mergeCell ref="Z1:AA1"/>
    <mergeCell ref="N1:O1"/>
    <mergeCell ref="L1:M1"/>
    <mergeCell ref="B47:B48"/>
    <mergeCell ref="A40:A46"/>
    <mergeCell ref="D1:E1"/>
    <mergeCell ref="H1:I1"/>
    <mergeCell ref="J1:K1"/>
    <mergeCell ref="A31:A37"/>
    <mergeCell ref="B31:B32"/>
    <mergeCell ref="A1:A2"/>
    <mergeCell ref="B1:B2"/>
    <mergeCell ref="C1:C2"/>
    <mergeCell ref="B10:B12"/>
    <mergeCell ref="B3:B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Normal="100" workbookViewId="0">
      <pane xSplit="3" ySplit="2" topLeftCell="N3" activePane="bottomRight" state="frozenSplit"/>
      <selection activeCell="B1" sqref="B1"/>
      <selection pane="topRight" activeCell="AK1" sqref="AK1"/>
      <selection pane="bottomLeft" activeCell="B25" sqref="B25"/>
      <selection pane="bottomRight" activeCell="X47" sqref="X47:AA53"/>
    </sheetView>
  </sheetViews>
  <sheetFormatPr defaultRowHeight="12" x14ac:dyDescent="0.2"/>
  <cols>
    <col min="1" max="1" width="19.28515625" style="1" customWidth="1"/>
    <col min="2" max="2" width="25.28515625" style="1" customWidth="1"/>
    <col min="3" max="3" width="20.85546875" style="1" customWidth="1"/>
    <col min="4" max="4" width="9.140625" style="1"/>
    <col min="5" max="5" width="9.140625" style="18"/>
    <col min="6" max="6" width="9.140625" style="1" customWidth="1"/>
    <col min="7" max="7" width="9.140625" style="18" customWidth="1"/>
    <col min="8" max="8" width="9.140625" style="1" customWidth="1"/>
    <col min="9" max="9" width="9.140625" style="18" customWidth="1"/>
    <col min="10" max="10" width="9.140625" style="1" customWidth="1"/>
    <col min="11" max="11" width="9.140625" style="18" customWidth="1"/>
    <col min="12" max="27" width="9.140625" style="1" customWidth="1"/>
    <col min="28" max="16384" width="9.140625" style="1"/>
  </cols>
  <sheetData>
    <row r="1" spans="1:41" x14ac:dyDescent="0.2">
      <c r="A1" s="368" t="s">
        <v>0</v>
      </c>
      <c r="B1" s="368" t="s">
        <v>1</v>
      </c>
      <c r="C1" s="369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67" t="s">
        <v>13</v>
      </c>
      <c r="AC1" s="367"/>
    </row>
    <row r="2" spans="1:41" ht="58.5" customHeight="1" x14ac:dyDescent="0.2">
      <c r="A2" s="368"/>
      <c r="B2" s="368"/>
      <c r="C2" s="369"/>
      <c r="D2" s="9" t="s">
        <v>3</v>
      </c>
      <c r="E2" s="257" t="s">
        <v>21</v>
      </c>
      <c r="F2" s="9" t="s">
        <v>3</v>
      </c>
      <c r="G2" s="257" t="s">
        <v>21</v>
      </c>
      <c r="H2" s="9" t="s">
        <v>3</v>
      </c>
      <c r="I2" s="257" t="s">
        <v>21</v>
      </c>
      <c r="J2" s="9" t="s">
        <v>3</v>
      </c>
      <c r="K2" s="257" t="s">
        <v>21</v>
      </c>
      <c r="L2" s="9" t="s">
        <v>3</v>
      </c>
      <c r="M2" s="9" t="s">
        <v>21</v>
      </c>
      <c r="N2" s="9" t="s">
        <v>3</v>
      </c>
      <c r="O2" s="9" t="s">
        <v>21</v>
      </c>
      <c r="P2" s="9" t="s">
        <v>3</v>
      </c>
      <c r="Q2" s="9" t="s">
        <v>21</v>
      </c>
      <c r="R2" s="9" t="s">
        <v>3</v>
      </c>
      <c r="S2" s="9" t="s">
        <v>21</v>
      </c>
      <c r="T2" s="9" t="s">
        <v>3</v>
      </c>
      <c r="U2" s="9" t="s">
        <v>21</v>
      </c>
      <c r="V2" s="9" t="s">
        <v>3</v>
      </c>
      <c r="W2" s="9" t="s">
        <v>21</v>
      </c>
      <c r="X2" s="9" t="s">
        <v>3</v>
      </c>
      <c r="Y2" s="9" t="s">
        <v>21</v>
      </c>
      <c r="Z2" s="9" t="s">
        <v>3</v>
      </c>
      <c r="AA2" s="9" t="s">
        <v>21</v>
      </c>
      <c r="AB2" s="14" t="s">
        <v>3</v>
      </c>
      <c r="AC2" s="14" t="s">
        <v>21</v>
      </c>
    </row>
    <row r="3" spans="1:41" x14ac:dyDescent="0.2">
      <c r="A3" s="20"/>
      <c r="B3" s="2" t="s">
        <v>34</v>
      </c>
      <c r="C3" s="2" t="s">
        <v>18</v>
      </c>
      <c r="D3" s="52">
        <v>34</v>
      </c>
      <c r="E3" s="53">
        <v>8801</v>
      </c>
      <c r="F3" s="52">
        <v>32</v>
      </c>
      <c r="G3" s="53">
        <v>8139</v>
      </c>
      <c r="H3" s="52">
        <v>28</v>
      </c>
      <c r="I3" s="53">
        <v>8305</v>
      </c>
      <c r="J3" s="52">
        <v>36</v>
      </c>
      <c r="K3" s="53">
        <v>9496</v>
      </c>
      <c r="L3" s="52">
        <v>31</v>
      </c>
      <c r="M3" s="53">
        <v>7897</v>
      </c>
      <c r="N3" s="52">
        <v>17</v>
      </c>
      <c r="O3" s="53">
        <v>5490</v>
      </c>
      <c r="P3" s="52">
        <v>24</v>
      </c>
      <c r="Q3" s="53">
        <v>6935</v>
      </c>
      <c r="R3" s="52">
        <v>24</v>
      </c>
      <c r="S3" s="53">
        <v>5720</v>
      </c>
      <c r="T3" s="52">
        <v>33</v>
      </c>
      <c r="U3" s="53">
        <v>8275</v>
      </c>
      <c r="V3" s="52">
        <v>24</v>
      </c>
      <c r="W3" s="53">
        <v>5814</v>
      </c>
      <c r="X3" s="52">
        <v>24</v>
      </c>
      <c r="Y3" s="53">
        <v>7220</v>
      </c>
      <c r="Z3" s="52">
        <v>40</v>
      </c>
      <c r="AA3" s="53">
        <v>10404</v>
      </c>
      <c r="AB3" s="54">
        <f>SUMIF($D$2:$AA$2, "No. of Dwelling Units Approved", D3:AA3)</f>
        <v>347</v>
      </c>
      <c r="AC3" s="55">
        <f t="shared" ref="AC3:AC37" si="0">SUMIF($D$2:$AA$2, "Value of Approvals ($000)", D3:AA3)</f>
        <v>92496</v>
      </c>
    </row>
    <row r="4" spans="1:41" x14ac:dyDescent="0.2">
      <c r="A4" s="20"/>
      <c r="B4" s="2"/>
      <c r="C4" s="2" t="s">
        <v>19</v>
      </c>
      <c r="D4" s="52">
        <v>0</v>
      </c>
      <c r="E4" s="53">
        <v>0</v>
      </c>
      <c r="F4" s="52">
        <v>0</v>
      </c>
      <c r="G4" s="53">
        <v>0</v>
      </c>
      <c r="H4" s="52">
        <v>4</v>
      </c>
      <c r="I4" s="53">
        <v>407</v>
      </c>
      <c r="J4" s="52">
        <v>12</v>
      </c>
      <c r="K4" s="53">
        <v>1100</v>
      </c>
      <c r="L4" s="52">
        <v>6</v>
      </c>
      <c r="M4" s="53">
        <v>1046</v>
      </c>
      <c r="N4" s="52">
        <v>8</v>
      </c>
      <c r="O4" s="53">
        <v>1825</v>
      </c>
      <c r="P4" s="52">
        <v>3</v>
      </c>
      <c r="Q4" s="53">
        <v>559</v>
      </c>
      <c r="R4" s="52">
        <v>34</v>
      </c>
      <c r="S4" s="53">
        <v>5457</v>
      </c>
      <c r="T4" s="52">
        <v>2</v>
      </c>
      <c r="U4" s="53">
        <v>310</v>
      </c>
      <c r="V4" s="52">
        <v>8</v>
      </c>
      <c r="W4" s="53">
        <v>1600</v>
      </c>
      <c r="X4" s="52">
        <v>0</v>
      </c>
      <c r="Y4" s="53">
        <v>0</v>
      </c>
      <c r="Z4" s="52">
        <v>12</v>
      </c>
      <c r="AA4" s="53">
        <v>1986</v>
      </c>
      <c r="AB4" s="54">
        <f t="shared" ref="AB4:AB5" si="1">SUMIF($D$2:$AA$2, "No. of Dwelling Units Approved", D4:AA4)</f>
        <v>89</v>
      </c>
      <c r="AC4" s="55">
        <f t="shared" si="0"/>
        <v>14290</v>
      </c>
    </row>
    <row r="5" spans="1:41" x14ac:dyDescent="0.2">
      <c r="A5" s="20"/>
      <c r="B5" s="2"/>
      <c r="C5" s="2" t="s">
        <v>20</v>
      </c>
      <c r="D5" s="52">
        <v>34</v>
      </c>
      <c r="E5" s="53">
        <v>8801</v>
      </c>
      <c r="F5" s="52">
        <v>32</v>
      </c>
      <c r="G5" s="53">
        <v>8139</v>
      </c>
      <c r="H5" s="52">
        <v>32</v>
      </c>
      <c r="I5" s="53">
        <v>8712</v>
      </c>
      <c r="J5" s="52">
        <v>48</v>
      </c>
      <c r="K5" s="53">
        <v>10596</v>
      </c>
      <c r="L5" s="52">
        <v>37</v>
      </c>
      <c r="M5" s="53">
        <v>8943</v>
      </c>
      <c r="N5" s="52">
        <v>25</v>
      </c>
      <c r="O5" s="53">
        <v>7315</v>
      </c>
      <c r="P5" s="52">
        <v>27</v>
      </c>
      <c r="Q5" s="53">
        <v>7494</v>
      </c>
      <c r="R5" s="52">
        <v>58</v>
      </c>
      <c r="S5" s="53">
        <v>11176</v>
      </c>
      <c r="T5" s="52">
        <v>35</v>
      </c>
      <c r="U5" s="53">
        <v>8585</v>
      </c>
      <c r="V5" s="52">
        <v>32</v>
      </c>
      <c r="W5" s="53">
        <v>7414</v>
      </c>
      <c r="X5" s="52">
        <v>24</v>
      </c>
      <c r="Y5" s="53">
        <v>7220</v>
      </c>
      <c r="Z5" s="52">
        <v>52</v>
      </c>
      <c r="AA5" s="53">
        <v>12389</v>
      </c>
      <c r="AB5" s="54">
        <f t="shared" si="1"/>
        <v>436</v>
      </c>
      <c r="AC5" s="55">
        <f t="shared" si="0"/>
        <v>106784</v>
      </c>
      <c r="AH5" s="19"/>
      <c r="AI5" s="19"/>
      <c r="AJ5" s="19"/>
      <c r="AK5" s="19"/>
      <c r="AL5" s="19"/>
      <c r="AM5" s="19"/>
      <c r="AN5" s="19"/>
      <c r="AO5" s="19"/>
    </row>
    <row r="6" spans="1:41" x14ac:dyDescent="0.2">
      <c r="A6" s="20"/>
      <c r="B6" s="2"/>
      <c r="C6" s="2" t="s">
        <v>14</v>
      </c>
      <c r="D6" s="52" t="s">
        <v>23</v>
      </c>
      <c r="E6" s="53">
        <v>1225</v>
      </c>
      <c r="F6" s="52" t="s">
        <v>23</v>
      </c>
      <c r="G6" s="53">
        <v>2617</v>
      </c>
      <c r="H6" s="52" t="s">
        <v>23</v>
      </c>
      <c r="I6" s="53">
        <v>1776</v>
      </c>
      <c r="J6" s="52" t="s">
        <v>23</v>
      </c>
      <c r="K6" s="53">
        <v>2135</v>
      </c>
      <c r="L6" s="52" t="s">
        <v>23</v>
      </c>
      <c r="M6" s="53">
        <v>1229</v>
      </c>
      <c r="N6" s="52" t="s">
        <v>23</v>
      </c>
      <c r="O6" s="53">
        <v>512</v>
      </c>
      <c r="P6" s="52" t="s">
        <v>23</v>
      </c>
      <c r="Q6" s="53">
        <v>1453</v>
      </c>
      <c r="R6" s="52" t="s">
        <v>23</v>
      </c>
      <c r="S6" s="53">
        <v>905</v>
      </c>
      <c r="T6" s="52" t="s">
        <v>23</v>
      </c>
      <c r="U6" s="53">
        <v>1325</v>
      </c>
      <c r="V6" s="52" t="s">
        <v>23</v>
      </c>
      <c r="W6" s="53">
        <v>871</v>
      </c>
      <c r="X6" s="52" t="s">
        <v>23</v>
      </c>
      <c r="Y6" s="53">
        <v>940</v>
      </c>
      <c r="Z6" s="52" t="s">
        <v>23</v>
      </c>
      <c r="AA6" s="53">
        <v>1129</v>
      </c>
      <c r="AB6" s="54" t="s">
        <v>23</v>
      </c>
      <c r="AC6" s="55">
        <f t="shared" si="0"/>
        <v>16117</v>
      </c>
    </row>
    <row r="7" spans="1:41" x14ac:dyDescent="0.2">
      <c r="A7" s="20"/>
      <c r="B7" s="2"/>
      <c r="C7" s="2" t="s">
        <v>15</v>
      </c>
      <c r="D7" s="52" t="s">
        <v>23</v>
      </c>
      <c r="E7" s="53">
        <v>10026</v>
      </c>
      <c r="F7" s="52" t="s">
        <v>23</v>
      </c>
      <c r="G7" s="53">
        <v>10756</v>
      </c>
      <c r="H7" s="52" t="s">
        <v>23</v>
      </c>
      <c r="I7" s="53">
        <v>10487</v>
      </c>
      <c r="J7" s="52" t="s">
        <v>23</v>
      </c>
      <c r="K7" s="53">
        <v>12731</v>
      </c>
      <c r="L7" s="52" t="s">
        <v>23</v>
      </c>
      <c r="M7" s="53">
        <v>10172</v>
      </c>
      <c r="N7" s="52" t="s">
        <v>23</v>
      </c>
      <c r="O7" s="53">
        <v>7827</v>
      </c>
      <c r="P7" s="52" t="s">
        <v>23</v>
      </c>
      <c r="Q7" s="53">
        <v>8946</v>
      </c>
      <c r="R7" s="52" t="s">
        <v>23</v>
      </c>
      <c r="S7" s="53">
        <v>12081</v>
      </c>
      <c r="T7" s="52" t="s">
        <v>23</v>
      </c>
      <c r="U7" s="53">
        <v>9910</v>
      </c>
      <c r="V7" s="52" t="s">
        <v>23</v>
      </c>
      <c r="W7" s="53">
        <v>8285</v>
      </c>
      <c r="X7" s="52" t="s">
        <v>23</v>
      </c>
      <c r="Y7" s="53">
        <v>8160</v>
      </c>
      <c r="Z7" s="52" t="s">
        <v>23</v>
      </c>
      <c r="AA7" s="53">
        <v>13518</v>
      </c>
      <c r="AB7" s="54" t="s">
        <v>23</v>
      </c>
      <c r="AC7" s="55">
        <f t="shared" si="0"/>
        <v>122899</v>
      </c>
    </row>
    <row r="8" spans="1:41" x14ac:dyDescent="0.2">
      <c r="A8" s="20"/>
      <c r="B8" s="2"/>
      <c r="C8" s="2" t="s">
        <v>16</v>
      </c>
      <c r="D8" s="52" t="s">
        <v>23</v>
      </c>
      <c r="E8" s="53">
        <v>2235</v>
      </c>
      <c r="F8" s="52" t="s">
        <v>23</v>
      </c>
      <c r="G8" s="53">
        <v>3641</v>
      </c>
      <c r="H8" s="52" t="s">
        <v>23</v>
      </c>
      <c r="I8" s="53">
        <v>3524</v>
      </c>
      <c r="J8" s="52" t="s">
        <v>23</v>
      </c>
      <c r="K8" s="53">
        <v>2873</v>
      </c>
      <c r="L8" s="52" t="s">
        <v>23</v>
      </c>
      <c r="M8" s="53">
        <v>12550</v>
      </c>
      <c r="N8" s="52" t="s">
        <v>23</v>
      </c>
      <c r="O8" s="53">
        <v>6676</v>
      </c>
      <c r="P8" s="52" t="s">
        <v>23</v>
      </c>
      <c r="Q8" s="53">
        <v>4353</v>
      </c>
      <c r="R8" s="52" t="s">
        <v>23</v>
      </c>
      <c r="S8" s="53">
        <v>1298</v>
      </c>
      <c r="T8" s="52" t="s">
        <v>23</v>
      </c>
      <c r="U8" s="53">
        <v>9351</v>
      </c>
      <c r="V8" s="52" t="s">
        <v>23</v>
      </c>
      <c r="W8" s="53">
        <v>24601</v>
      </c>
      <c r="X8" s="52" t="s">
        <v>23</v>
      </c>
      <c r="Y8" s="53">
        <v>1935</v>
      </c>
      <c r="Z8" s="52" t="s">
        <v>23</v>
      </c>
      <c r="AA8" s="53">
        <v>3896</v>
      </c>
      <c r="AB8" s="54" t="s">
        <v>23</v>
      </c>
      <c r="AC8" s="55">
        <f t="shared" si="0"/>
        <v>76933</v>
      </c>
    </row>
    <row r="9" spans="1:41" x14ac:dyDescent="0.2">
      <c r="A9" s="20"/>
      <c r="B9" s="2"/>
      <c r="C9" s="2" t="s">
        <v>17</v>
      </c>
      <c r="D9" s="52" t="s">
        <v>23</v>
      </c>
      <c r="E9" s="53">
        <v>12261</v>
      </c>
      <c r="F9" s="52" t="s">
        <v>23</v>
      </c>
      <c r="G9" s="53">
        <v>14397</v>
      </c>
      <c r="H9" s="52" t="s">
        <v>23</v>
      </c>
      <c r="I9" s="53">
        <v>14011</v>
      </c>
      <c r="J9" s="52" t="s">
        <v>23</v>
      </c>
      <c r="K9" s="53">
        <v>15605</v>
      </c>
      <c r="L9" s="52" t="s">
        <v>23</v>
      </c>
      <c r="M9" s="53">
        <v>22722</v>
      </c>
      <c r="N9" s="52" t="s">
        <v>23</v>
      </c>
      <c r="O9" s="53">
        <v>14503</v>
      </c>
      <c r="P9" s="52" t="s">
        <v>23</v>
      </c>
      <c r="Q9" s="53">
        <v>13300</v>
      </c>
      <c r="R9" s="52" t="s">
        <v>23</v>
      </c>
      <c r="S9" s="53">
        <v>13379</v>
      </c>
      <c r="T9" s="52" t="s">
        <v>23</v>
      </c>
      <c r="U9" s="53">
        <v>19261</v>
      </c>
      <c r="V9" s="52" t="s">
        <v>23</v>
      </c>
      <c r="W9" s="53">
        <v>32886</v>
      </c>
      <c r="X9" s="52" t="s">
        <v>23</v>
      </c>
      <c r="Y9" s="53">
        <v>10095</v>
      </c>
      <c r="Z9" s="52" t="s">
        <v>23</v>
      </c>
      <c r="AA9" s="53">
        <v>17414</v>
      </c>
      <c r="AB9" s="54" t="s">
        <v>23</v>
      </c>
      <c r="AC9" s="55">
        <f t="shared" si="0"/>
        <v>199834</v>
      </c>
    </row>
    <row r="10" spans="1:41" x14ac:dyDescent="0.2">
      <c r="A10" s="6"/>
      <c r="B10" s="3" t="s">
        <v>96</v>
      </c>
      <c r="C10" s="3" t="s">
        <v>18</v>
      </c>
      <c r="D10" s="56">
        <v>9</v>
      </c>
      <c r="E10" s="57">
        <v>1699</v>
      </c>
      <c r="F10" s="56">
        <v>14</v>
      </c>
      <c r="G10" s="57">
        <v>3553</v>
      </c>
      <c r="H10" s="56">
        <v>14</v>
      </c>
      <c r="I10" s="57">
        <v>2821</v>
      </c>
      <c r="J10" s="56">
        <v>9</v>
      </c>
      <c r="K10" s="57">
        <v>1983</v>
      </c>
      <c r="L10" s="56">
        <v>11</v>
      </c>
      <c r="M10" s="57">
        <v>2627</v>
      </c>
      <c r="N10" s="56">
        <v>4</v>
      </c>
      <c r="O10" s="57">
        <v>580</v>
      </c>
      <c r="P10" s="56">
        <v>7</v>
      </c>
      <c r="Q10" s="57">
        <v>1481</v>
      </c>
      <c r="R10" s="56">
        <v>10</v>
      </c>
      <c r="S10" s="57">
        <v>2127</v>
      </c>
      <c r="T10" s="56">
        <v>8</v>
      </c>
      <c r="U10" s="57">
        <v>1274</v>
      </c>
      <c r="V10" s="56">
        <v>15</v>
      </c>
      <c r="W10" s="57">
        <v>3048</v>
      </c>
      <c r="X10" s="18">
        <v>8</v>
      </c>
      <c r="Y10" s="57">
        <v>1703</v>
      </c>
      <c r="Z10" s="18">
        <v>17</v>
      </c>
      <c r="AA10" s="57">
        <v>4029</v>
      </c>
      <c r="AB10" s="110">
        <f>SUMIF($D$2:$AA$2, "No. of Dwelling Units Approved", D10:AA10)</f>
        <v>126</v>
      </c>
      <c r="AC10" s="111">
        <f t="shared" si="0"/>
        <v>26925</v>
      </c>
    </row>
    <row r="11" spans="1:41" x14ac:dyDescent="0.2">
      <c r="A11" s="6"/>
      <c r="B11" s="3"/>
      <c r="C11" s="3" t="s">
        <v>19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2</v>
      </c>
      <c r="K11" s="57">
        <v>270</v>
      </c>
      <c r="L11" s="56">
        <v>0</v>
      </c>
      <c r="M11" s="57">
        <v>0</v>
      </c>
      <c r="N11" s="56">
        <v>0</v>
      </c>
      <c r="O11" s="57">
        <v>0</v>
      </c>
      <c r="P11" s="56">
        <v>0</v>
      </c>
      <c r="Q11" s="57">
        <v>0</v>
      </c>
      <c r="R11" s="56">
        <v>0</v>
      </c>
      <c r="S11" s="57">
        <v>0</v>
      </c>
      <c r="T11" s="56">
        <v>0</v>
      </c>
      <c r="U11" s="57">
        <v>0</v>
      </c>
      <c r="V11" s="56">
        <v>0</v>
      </c>
      <c r="W11" s="57">
        <v>0</v>
      </c>
      <c r="X11" s="18">
        <v>0</v>
      </c>
      <c r="Y11" s="57">
        <v>0</v>
      </c>
      <c r="Z11" s="18">
        <v>0</v>
      </c>
      <c r="AA11" s="57">
        <v>0</v>
      </c>
      <c r="AB11" s="110">
        <f t="shared" ref="AB11:AB12" si="2">SUMIF($D$2:$AA$2, "No. of Dwelling Units Approved", D11:AA11)</f>
        <v>2</v>
      </c>
      <c r="AC11" s="111">
        <f t="shared" si="0"/>
        <v>270</v>
      </c>
      <c r="AH11" s="19"/>
      <c r="AI11" s="18"/>
      <c r="AJ11" s="19"/>
      <c r="AK11" s="18"/>
      <c r="AM11" s="18"/>
      <c r="AO11" s="18"/>
    </row>
    <row r="12" spans="1:41" x14ac:dyDescent="0.2">
      <c r="A12" s="6"/>
      <c r="B12" s="3"/>
      <c r="C12" s="3" t="s">
        <v>20</v>
      </c>
      <c r="D12" s="56">
        <v>9</v>
      </c>
      <c r="E12" s="57">
        <v>1699</v>
      </c>
      <c r="F12" s="56">
        <v>14</v>
      </c>
      <c r="G12" s="57">
        <v>3553</v>
      </c>
      <c r="H12" s="56">
        <v>14</v>
      </c>
      <c r="I12" s="57">
        <v>2821</v>
      </c>
      <c r="J12" s="56">
        <v>11</v>
      </c>
      <c r="K12" s="57">
        <v>2253</v>
      </c>
      <c r="L12" s="56">
        <v>11</v>
      </c>
      <c r="M12" s="57">
        <v>2627</v>
      </c>
      <c r="N12" s="56">
        <v>4</v>
      </c>
      <c r="O12" s="57">
        <v>580</v>
      </c>
      <c r="P12" s="56">
        <v>7</v>
      </c>
      <c r="Q12" s="57">
        <v>1481</v>
      </c>
      <c r="R12" s="56">
        <v>10</v>
      </c>
      <c r="S12" s="57">
        <v>2127</v>
      </c>
      <c r="T12" s="56">
        <v>8</v>
      </c>
      <c r="U12" s="57">
        <v>1274</v>
      </c>
      <c r="V12" s="56">
        <v>15</v>
      </c>
      <c r="W12" s="57">
        <v>3048</v>
      </c>
      <c r="X12" s="18">
        <v>8</v>
      </c>
      <c r="Y12" s="57">
        <v>1703</v>
      </c>
      <c r="Z12" s="18">
        <v>17</v>
      </c>
      <c r="AA12" s="57">
        <v>4029</v>
      </c>
      <c r="AB12" s="110">
        <f t="shared" si="2"/>
        <v>128</v>
      </c>
      <c r="AC12" s="111">
        <f t="shared" si="0"/>
        <v>27195</v>
      </c>
      <c r="AI12" s="18"/>
      <c r="AK12" s="18"/>
      <c r="AM12" s="18"/>
    </row>
    <row r="13" spans="1:41" x14ac:dyDescent="0.2">
      <c r="A13" s="6"/>
      <c r="B13" s="3"/>
      <c r="C13" s="3" t="s">
        <v>14</v>
      </c>
      <c r="D13" s="56" t="s">
        <v>23</v>
      </c>
      <c r="E13" s="57">
        <v>451</v>
      </c>
      <c r="F13" s="56" t="s">
        <v>23</v>
      </c>
      <c r="G13" s="57">
        <v>757</v>
      </c>
      <c r="H13" s="56" t="s">
        <v>23</v>
      </c>
      <c r="I13" s="57">
        <v>657</v>
      </c>
      <c r="J13" s="56" t="s">
        <v>23</v>
      </c>
      <c r="K13" s="57">
        <v>721</v>
      </c>
      <c r="L13" s="56" t="s">
        <v>23</v>
      </c>
      <c r="M13" s="57">
        <v>884</v>
      </c>
      <c r="N13" s="56" t="s">
        <v>23</v>
      </c>
      <c r="O13" s="57">
        <v>647</v>
      </c>
      <c r="P13" s="56" t="s">
        <v>23</v>
      </c>
      <c r="Q13" s="57">
        <v>237</v>
      </c>
      <c r="R13" s="56" t="s">
        <v>23</v>
      </c>
      <c r="S13" s="57">
        <v>905</v>
      </c>
      <c r="T13" s="56" t="s">
        <v>23</v>
      </c>
      <c r="U13" s="57">
        <v>496</v>
      </c>
      <c r="V13" s="56" t="s">
        <v>23</v>
      </c>
      <c r="W13" s="57">
        <v>819</v>
      </c>
      <c r="X13" s="56" t="s">
        <v>23</v>
      </c>
      <c r="Y13" s="57">
        <v>531</v>
      </c>
      <c r="Z13" s="56" t="s">
        <v>23</v>
      </c>
      <c r="AA13" s="57">
        <v>372</v>
      </c>
      <c r="AB13" s="112" t="s">
        <v>23</v>
      </c>
      <c r="AC13" s="111">
        <f t="shared" si="0"/>
        <v>7477</v>
      </c>
      <c r="AH13" s="28"/>
      <c r="AI13" s="28"/>
      <c r="AJ13" s="28"/>
      <c r="AK13" s="28"/>
      <c r="AM13" s="18"/>
      <c r="AO13" s="18"/>
    </row>
    <row r="14" spans="1:41" x14ac:dyDescent="0.2">
      <c r="A14" s="6"/>
      <c r="B14" s="3"/>
      <c r="C14" s="3" t="s">
        <v>15</v>
      </c>
      <c r="D14" s="56" t="s">
        <v>23</v>
      </c>
      <c r="E14" s="57">
        <v>2149</v>
      </c>
      <c r="F14" s="56" t="s">
        <v>23</v>
      </c>
      <c r="G14" s="57">
        <v>4309</v>
      </c>
      <c r="H14" s="56" t="s">
        <v>23</v>
      </c>
      <c r="I14" s="57">
        <v>3477</v>
      </c>
      <c r="J14" s="56" t="s">
        <v>23</v>
      </c>
      <c r="K14" s="57">
        <v>2974</v>
      </c>
      <c r="L14" s="56" t="s">
        <v>23</v>
      </c>
      <c r="M14" s="57">
        <v>3512</v>
      </c>
      <c r="N14" s="56" t="s">
        <v>23</v>
      </c>
      <c r="O14" s="57">
        <v>1228</v>
      </c>
      <c r="P14" s="56" t="s">
        <v>23</v>
      </c>
      <c r="Q14" s="57">
        <v>1717</v>
      </c>
      <c r="R14" s="56" t="s">
        <v>23</v>
      </c>
      <c r="S14" s="57">
        <v>3032</v>
      </c>
      <c r="T14" s="56" t="s">
        <v>23</v>
      </c>
      <c r="U14" s="57">
        <v>1770</v>
      </c>
      <c r="V14" s="56" t="s">
        <v>23</v>
      </c>
      <c r="W14" s="57">
        <v>3868</v>
      </c>
      <c r="X14" s="56" t="s">
        <v>23</v>
      </c>
      <c r="Y14" s="57">
        <v>2234</v>
      </c>
      <c r="Z14" s="56" t="s">
        <v>23</v>
      </c>
      <c r="AA14" s="57">
        <v>4401</v>
      </c>
      <c r="AB14" s="112" t="s">
        <v>23</v>
      </c>
      <c r="AC14" s="111">
        <f t="shared" si="0"/>
        <v>34671</v>
      </c>
      <c r="AH14" s="28"/>
      <c r="AI14" s="18"/>
      <c r="AJ14" s="28"/>
      <c r="AK14" s="28"/>
      <c r="AL14" s="19"/>
      <c r="AM14" s="18"/>
      <c r="AN14" s="19"/>
      <c r="AO14" s="18"/>
    </row>
    <row r="15" spans="1:41" x14ac:dyDescent="0.2">
      <c r="A15" s="38"/>
      <c r="B15" s="3"/>
      <c r="C15" s="3" t="s">
        <v>16</v>
      </c>
      <c r="D15" s="56" t="s">
        <v>23</v>
      </c>
      <c r="E15" s="57">
        <v>768</v>
      </c>
      <c r="F15" s="56" t="s">
        <v>23</v>
      </c>
      <c r="G15" s="57">
        <v>1965</v>
      </c>
      <c r="H15" s="56" t="s">
        <v>23</v>
      </c>
      <c r="I15" s="57">
        <v>373</v>
      </c>
      <c r="J15" s="56" t="s">
        <v>23</v>
      </c>
      <c r="K15" s="57">
        <v>1641</v>
      </c>
      <c r="L15" s="56" t="s">
        <v>23</v>
      </c>
      <c r="M15" s="57">
        <v>315</v>
      </c>
      <c r="N15" s="56" t="s">
        <v>23</v>
      </c>
      <c r="O15" s="57">
        <v>70</v>
      </c>
      <c r="P15" s="56" t="s">
        <v>23</v>
      </c>
      <c r="Q15" s="57">
        <v>1172</v>
      </c>
      <c r="R15" s="56" t="s">
        <v>23</v>
      </c>
      <c r="S15" s="57">
        <v>1613</v>
      </c>
      <c r="T15" s="56" t="s">
        <v>23</v>
      </c>
      <c r="U15" s="57">
        <v>275</v>
      </c>
      <c r="V15" s="56" t="s">
        <v>23</v>
      </c>
      <c r="W15" s="57">
        <v>247</v>
      </c>
      <c r="X15" s="56" t="s">
        <v>23</v>
      </c>
      <c r="Y15" s="57">
        <v>654</v>
      </c>
      <c r="Z15" s="56" t="s">
        <v>23</v>
      </c>
      <c r="AA15" s="57">
        <v>133</v>
      </c>
      <c r="AB15" s="112" t="s">
        <v>23</v>
      </c>
      <c r="AC15" s="111">
        <f t="shared" si="0"/>
        <v>9226</v>
      </c>
      <c r="AI15" s="18"/>
      <c r="AJ15" s="28"/>
      <c r="AK15" s="28"/>
      <c r="AM15" s="18"/>
      <c r="AO15" s="18"/>
    </row>
    <row r="16" spans="1:41" x14ac:dyDescent="0.2">
      <c r="A16" s="5"/>
      <c r="B16" s="3"/>
      <c r="C16" s="3" t="s">
        <v>17</v>
      </c>
      <c r="D16" s="56" t="s">
        <v>23</v>
      </c>
      <c r="E16" s="57">
        <v>2917</v>
      </c>
      <c r="F16" s="56" t="s">
        <v>23</v>
      </c>
      <c r="G16" s="57">
        <v>6274</v>
      </c>
      <c r="H16" s="56" t="s">
        <v>23</v>
      </c>
      <c r="I16" s="57">
        <v>3850</v>
      </c>
      <c r="J16" s="56" t="s">
        <v>23</v>
      </c>
      <c r="K16" s="57">
        <v>4615</v>
      </c>
      <c r="L16" s="56" t="s">
        <v>23</v>
      </c>
      <c r="M16" s="57">
        <v>3826</v>
      </c>
      <c r="N16" s="56" t="s">
        <v>23</v>
      </c>
      <c r="O16" s="57">
        <v>1298</v>
      </c>
      <c r="P16" s="56" t="s">
        <v>23</v>
      </c>
      <c r="Q16" s="57">
        <v>2889</v>
      </c>
      <c r="R16" s="56" t="s">
        <v>23</v>
      </c>
      <c r="S16" s="57">
        <v>4645</v>
      </c>
      <c r="T16" s="56" t="s">
        <v>23</v>
      </c>
      <c r="U16" s="57">
        <v>2045</v>
      </c>
      <c r="V16" s="56" t="s">
        <v>23</v>
      </c>
      <c r="W16" s="57">
        <v>4115</v>
      </c>
      <c r="X16" s="56" t="s">
        <v>23</v>
      </c>
      <c r="Y16" s="57">
        <v>2888</v>
      </c>
      <c r="Z16" s="56" t="s">
        <v>23</v>
      </c>
      <c r="AA16" s="57">
        <v>4534</v>
      </c>
      <c r="AB16" s="112" t="s">
        <v>23</v>
      </c>
      <c r="AC16" s="111">
        <f t="shared" si="0"/>
        <v>43896</v>
      </c>
      <c r="AI16" s="18"/>
      <c r="AJ16" s="19"/>
      <c r="AK16" s="19"/>
      <c r="AM16" s="18"/>
      <c r="AO16" s="18"/>
    </row>
    <row r="17" spans="1:41" x14ac:dyDescent="0.2">
      <c r="A17" s="2"/>
      <c r="B17" s="2" t="s">
        <v>29</v>
      </c>
      <c r="C17" s="2" t="s">
        <v>18</v>
      </c>
      <c r="D17" s="52">
        <v>13</v>
      </c>
      <c r="E17" s="53">
        <v>3310</v>
      </c>
      <c r="F17" s="52">
        <v>17</v>
      </c>
      <c r="G17" s="53">
        <v>4166</v>
      </c>
      <c r="H17" s="52">
        <v>20</v>
      </c>
      <c r="I17" s="53">
        <v>4552</v>
      </c>
      <c r="J17" s="52">
        <v>25</v>
      </c>
      <c r="K17" s="53">
        <v>5194</v>
      </c>
      <c r="L17" s="52">
        <v>24</v>
      </c>
      <c r="M17" s="53">
        <v>5537</v>
      </c>
      <c r="N17" s="52">
        <v>15</v>
      </c>
      <c r="O17" s="53">
        <v>2776</v>
      </c>
      <c r="P17" s="52">
        <v>20</v>
      </c>
      <c r="Q17" s="53">
        <v>4037</v>
      </c>
      <c r="R17" s="52">
        <v>13</v>
      </c>
      <c r="S17" s="53">
        <v>2597</v>
      </c>
      <c r="T17" s="52">
        <v>25</v>
      </c>
      <c r="U17" s="53">
        <v>5820</v>
      </c>
      <c r="V17" s="52">
        <v>21</v>
      </c>
      <c r="W17" s="53">
        <v>5156</v>
      </c>
      <c r="X17" s="52">
        <v>23</v>
      </c>
      <c r="Y17" s="53">
        <v>4866</v>
      </c>
      <c r="Z17" s="52">
        <v>17</v>
      </c>
      <c r="AA17" s="53">
        <v>3826</v>
      </c>
      <c r="AB17" s="54">
        <f>SUMIF($D$2:$AA$2, "No. of Dwelling Units Approved", D17:AA17)</f>
        <v>233</v>
      </c>
      <c r="AC17" s="55">
        <f t="shared" si="0"/>
        <v>51837</v>
      </c>
      <c r="AI17" s="18"/>
      <c r="AJ17" s="28"/>
      <c r="AK17" s="28"/>
      <c r="AM17" s="18"/>
      <c r="AO17" s="18"/>
    </row>
    <row r="18" spans="1:41" x14ac:dyDescent="0.2">
      <c r="A18" s="2"/>
      <c r="B18" s="2"/>
      <c r="C18" s="2" t="s">
        <v>19</v>
      </c>
      <c r="D18" s="52">
        <v>0</v>
      </c>
      <c r="E18" s="53">
        <v>0</v>
      </c>
      <c r="F18" s="52">
        <v>8</v>
      </c>
      <c r="G18" s="53">
        <v>699</v>
      </c>
      <c r="H18" s="52">
        <v>0</v>
      </c>
      <c r="I18" s="53">
        <v>0</v>
      </c>
      <c r="J18" s="5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2">
        <v>0</v>
      </c>
      <c r="Q18" s="53">
        <v>0</v>
      </c>
      <c r="R18" s="52">
        <v>6</v>
      </c>
      <c r="S18" s="53">
        <v>898</v>
      </c>
      <c r="T18" s="52">
        <v>2</v>
      </c>
      <c r="U18" s="53">
        <v>364</v>
      </c>
      <c r="V18" s="52">
        <v>7</v>
      </c>
      <c r="W18" s="53">
        <v>1241</v>
      </c>
      <c r="X18" s="52">
        <v>6</v>
      </c>
      <c r="Y18" s="53">
        <v>646</v>
      </c>
      <c r="Z18" s="52">
        <v>2</v>
      </c>
      <c r="AA18" s="53">
        <v>295</v>
      </c>
      <c r="AB18" s="54">
        <f t="shared" ref="AB18:AB19" si="3">SUMIF($D$2:$AA$2, "No. of Dwelling Units Approved", D18:AA18)</f>
        <v>31</v>
      </c>
      <c r="AC18" s="55">
        <f t="shared" si="0"/>
        <v>4143</v>
      </c>
      <c r="AI18" s="18"/>
      <c r="AJ18" s="28"/>
      <c r="AK18" s="18"/>
      <c r="AO18" s="18"/>
    </row>
    <row r="19" spans="1:41" x14ac:dyDescent="0.2">
      <c r="A19" s="2"/>
      <c r="B19" s="2"/>
      <c r="C19" s="2" t="s">
        <v>20</v>
      </c>
      <c r="D19" s="52">
        <v>13</v>
      </c>
      <c r="E19" s="53">
        <v>3310</v>
      </c>
      <c r="F19" s="52">
        <v>25</v>
      </c>
      <c r="G19" s="53">
        <v>4865</v>
      </c>
      <c r="H19" s="52">
        <v>20</v>
      </c>
      <c r="I19" s="53">
        <v>4552</v>
      </c>
      <c r="J19" s="52">
        <v>25</v>
      </c>
      <c r="K19" s="53">
        <v>5194</v>
      </c>
      <c r="L19" s="52">
        <v>24</v>
      </c>
      <c r="M19" s="53">
        <v>5537</v>
      </c>
      <c r="N19" s="52">
        <v>15</v>
      </c>
      <c r="O19" s="53">
        <v>2776</v>
      </c>
      <c r="P19" s="52">
        <v>20</v>
      </c>
      <c r="Q19" s="53">
        <v>4037</v>
      </c>
      <c r="R19" s="52">
        <v>19</v>
      </c>
      <c r="S19" s="53">
        <v>3495</v>
      </c>
      <c r="T19" s="52">
        <v>27</v>
      </c>
      <c r="U19" s="53">
        <v>6184</v>
      </c>
      <c r="V19" s="52">
        <v>28</v>
      </c>
      <c r="W19" s="53">
        <v>6397</v>
      </c>
      <c r="X19" s="52">
        <v>29</v>
      </c>
      <c r="Y19" s="53">
        <v>5513</v>
      </c>
      <c r="Z19" s="52">
        <v>19</v>
      </c>
      <c r="AA19" s="53">
        <v>4121</v>
      </c>
      <c r="AB19" s="54">
        <f t="shared" si="3"/>
        <v>264</v>
      </c>
      <c r="AC19" s="55">
        <f t="shared" si="0"/>
        <v>55981</v>
      </c>
      <c r="AI19" s="18"/>
      <c r="AJ19" s="28"/>
      <c r="AK19" s="28"/>
    </row>
    <row r="20" spans="1:41" x14ac:dyDescent="0.2">
      <c r="A20" s="2"/>
      <c r="B20" s="2"/>
      <c r="C20" s="2" t="s">
        <v>14</v>
      </c>
      <c r="D20" s="52" t="s">
        <v>23</v>
      </c>
      <c r="E20" s="53">
        <v>1033</v>
      </c>
      <c r="F20" s="52" t="s">
        <v>23</v>
      </c>
      <c r="G20" s="53">
        <v>647</v>
      </c>
      <c r="H20" s="52" t="s">
        <v>23</v>
      </c>
      <c r="I20" s="53">
        <v>718</v>
      </c>
      <c r="J20" s="52" t="s">
        <v>23</v>
      </c>
      <c r="K20" s="53">
        <v>649</v>
      </c>
      <c r="L20" s="52" t="s">
        <v>23</v>
      </c>
      <c r="M20" s="53">
        <v>596</v>
      </c>
      <c r="N20" s="52" t="s">
        <v>23</v>
      </c>
      <c r="O20" s="53">
        <v>349</v>
      </c>
      <c r="P20" s="52" t="s">
        <v>23</v>
      </c>
      <c r="Q20" s="53">
        <v>799</v>
      </c>
      <c r="R20" s="52" t="s">
        <v>23</v>
      </c>
      <c r="S20" s="53">
        <v>1171</v>
      </c>
      <c r="T20" s="52" t="s">
        <v>23</v>
      </c>
      <c r="U20" s="53">
        <v>1127</v>
      </c>
      <c r="V20" s="52" t="s">
        <v>23</v>
      </c>
      <c r="W20" s="53">
        <v>853</v>
      </c>
      <c r="X20" s="52" t="s">
        <v>23</v>
      </c>
      <c r="Y20" s="53">
        <v>1131</v>
      </c>
      <c r="Z20" s="52" t="s">
        <v>23</v>
      </c>
      <c r="AA20" s="53">
        <v>1030</v>
      </c>
      <c r="AB20" s="54" t="s">
        <v>23</v>
      </c>
      <c r="AC20" s="55">
        <f t="shared" si="0"/>
        <v>10103</v>
      </c>
      <c r="AI20" s="18"/>
      <c r="AJ20" s="18"/>
      <c r="AK20" s="18"/>
      <c r="AO20" s="18"/>
    </row>
    <row r="21" spans="1:41" x14ac:dyDescent="0.2">
      <c r="A21" s="2"/>
      <c r="B21" s="2"/>
      <c r="C21" s="2" t="s">
        <v>15</v>
      </c>
      <c r="D21" s="52" t="s">
        <v>23</v>
      </c>
      <c r="E21" s="53">
        <v>4344</v>
      </c>
      <c r="F21" s="52" t="s">
        <v>23</v>
      </c>
      <c r="G21" s="53">
        <v>5511</v>
      </c>
      <c r="H21" s="52" t="s">
        <v>23</v>
      </c>
      <c r="I21" s="53">
        <v>5270</v>
      </c>
      <c r="J21" s="52" t="s">
        <v>23</v>
      </c>
      <c r="K21" s="53">
        <v>5843</v>
      </c>
      <c r="L21" s="52" t="s">
        <v>23</v>
      </c>
      <c r="M21" s="53">
        <v>6133</v>
      </c>
      <c r="N21" s="52" t="s">
        <v>23</v>
      </c>
      <c r="O21" s="53">
        <v>3125</v>
      </c>
      <c r="P21" s="52" t="s">
        <v>23</v>
      </c>
      <c r="Q21" s="53">
        <v>4836</v>
      </c>
      <c r="R21" s="52" t="s">
        <v>23</v>
      </c>
      <c r="S21" s="53">
        <v>4666</v>
      </c>
      <c r="T21" s="52" t="s">
        <v>23</v>
      </c>
      <c r="U21" s="53">
        <v>7311</v>
      </c>
      <c r="V21" s="52" t="s">
        <v>23</v>
      </c>
      <c r="W21" s="53">
        <v>7250</v>
      </c>
      <c r="X21" s="52" t="s">
        <v>23</v>
      </c>
      <c r="Y21" s="53">
        <v>6644</v>
      </c>
      <c r="Z21" s="52" t="s">
        <v>23</v>
      </c>
      <c r="AA21" s="53">
        <v>5151</v>
      </c>
      <c r="AB21" s="54" t="s">
        <v>23</v>
      </c>
      <c r="AC21" s="55">
        <f t="shared" si="0"/>
        <v>66084</v>
      </c>
      <c r="AI21" s="18"/>
      <c r="AK21" s="18"/>
    </row>
    <row r="22" spans="1:41" x14ac:dyDescent="0.2">
      <c r="A22" s="2"/>
      <c r="B22" s="2"/>
      <c r="C22" s="2" t="s">
        <v>16</v>
      </c>
      <c r="D22" s="52" t="s">
        <v>23</v>
      </c>
      <c r="E22" s="53">
        <v>7251</v>
      </c>
      <c r="F22" s="52" t="s">
        <v>23</v>
      </c>
      <c r="G22" s="53">
        <v>1371</v>
      </c>
      <c r="H22" s="52" t="s">
        <v>23</v>
      </c>
      <c r="I22" s="53">
        <v>1487</v>
      </c>
      <c r="J22" s="52" t="s">
        <v>23</v>
      </c>
      <c r="K22" s="53">
        <v>1150</v>
      </c>
      <c r="L22" s="52" t="s">
        <v>23</v>
      </c>
      <c r="M22" s="53">
        <v>314</v>
      </c>
      <c r="N22" s="52" t="s">
        <v>23</v>
      </c>
      <c r="O22" s="53">
        <v>1206</v>
      </c>
      <c r="P22" s="52" t="s">
        <v>23</v>
      </c>
      <c r="Q22" s="53">
        <v>345</v>
      </c>
      <c r="R22" s="52" t="s">
        <v>23</v>
      </c>
      <c r="S22" s="53">
        <v>193</v>
      </c>
      <c r="T22" s="52" t="s">
        <v>23</v>
      </c>
      <c r="U22" s="53">
        <v>785</v>
      </c>
      <c r="V22" s="52" t="s">
        <v>23</v>
      </c>
      <c r="W22" s="53">
        <v>160</v>
      </c>
      <c r="X22" s="52" t="s">
        <v>23</v>
      </c>
      <c r="Y22" s="53">
        <v>4446</v>
      </c>
      <c r="Z22" s="52" t="s">
        <v>23</v>
      </c>
      <c r="AA22" s="53">
        <v>2111</v>
      </c>
      <c r="AB22" s="54" t="s">
        <v>23</v>
      </c>
      <c r="AC22" s="55">
        <f t="shared" si="0"/>
        <v>20819</v>
      </c>
      <c r="AI22" s="18"/>
      <c r="AK22" s="18"/>
      <c r="AO22" s="18"/>
    </row>
    <row r="23" spans="1:41" x14ac:dyDescent="0.2">
      <c r="A23" s="2"/>
      <c r="B23" s="2"/>
      <c r="C23" s="2" t="s">
        <v>17</v>
      </c>
      <c r="D23" s="52" t="s">
        <v>23</v>
      </c>
      <c r="E23" s="53">
        <v>11594</v>
      </c>
      <c r="F23" s="52" t="s">
        <v>23</v>
      </c>
      <c r="G23" s="53">
        <v>6882</v>
      </c>
      <c r="H23" s="52" t="s">
        <v>23</v>
      </c>
      <c r="I23" s="53">
        <v>6757</v>
      </c>
      <c r="J23" s="52" t="s">
        <v>23</v>
      </c>
      <c r="K23" s="53">
        <v>6993</v>
      </c>
      <c r="L23" s="52" t="s">
        <v>23</v>
      </c>
      <c r="M23" s="53">
        <v>6447</v>
      </c>
      <c r="N23" s="52" t="s">
        <v>23</v>
      </c>
      <c r="O23" s="53">
        <v>4331</v>
      </c>
      <c r="P23" s="52" t="s">
        <v>23</v>
      </c>
      <c r="Q23" s="53">
        <v>5181</v>
      </c>
      <c r="R23" s="52" t="s">
        <v>23</v>
      </c>
      <c r="S23" s="53">
        <v>4859</v>
      </c>
      <c r="T23" s="52" t="s">
        <v>23</v>
      </c>
      <c r="U23" s="53">
        <v>8096</v>
      </c>
      <c r="V23" s="52" t="s">
        <v>23</v>
      </c>
      <c r="W23" s="53">
        <v>7410</v>
      </c>
      <c r="X23" s="52" t="s">
        <v>23</v>
      </c>
      <c r="Y23" s="53">
        <v>11090</v>
      </c>
      <c r="Z23" s="52" t="s">
        <v>23</v>
      </c>
      <c r="AA23" s="53">
        <v>7262</v>
      </c>
      <c r="AB23" s="54" t="s">
        <v>23</v>
      </c>
      <c r="AC23" s="55">
        <f t="shared" si="0"/>
        <v>86902</v>
      </c>
      <c r="AI23" s="18"/>
      <c r="AM23" s="18"/>
      <c r="AO23" s="18"/>
    </row>
    <row r="24" spans="1:41" x14ac:dyDescent="0.2">
      <c r="A24" s="5"/>
      <c r="B24" s="5" t="s">
        <v>35</v>
      </c>
      <c r="C24" s="5" t="s">
        <v>18</v>
      </c>
      <c r="D24" s="268">
        <v>36</v>
      </c>
      <c r="E24" s="258">
        <v>8257</v>
      </c>
      <c r="F24" s="268">
        <v>60</v>
      </c>
      <c r="G24" s="258">
        <v>11493</v>
      </c>
      <c r="H24" s="268">
        <v>50</v>
      </c>
      <c r="I24" s="258">
        <v>10854</v>
      </c>
      <c r="J24" s="268">
        <v>19</v>
      </c>
      <c r="K24" s="258">
        <v>3875</v>
      </c>
      <c r="L24" s="268">
        <v>35</v>
      </c>
      <c r="M24" s="258">
        <v>8966</v>
      </c>
      <c r="N24" s="268">
        <v>13</v>
      </c>
      <c r="O24" s="258">
        <v>3338</v>
      </c>
      <c r="P24" s="268">
        <v>31</v>
      </c>
      <c r="Q24" s="258">
        <v>6001</v>
      </c>
      <c r="R24" s="268">
        <v>29</v>
      </c>
      <c r="S24" s="258">
        <v>6342</v>
      </c>
      <c r="T24" s="268">
        <v>34</v>
      </c>
      <c r="U24" s="258">
        <v>7303</v>
      </c>
      <c r="V24" s="268">
        <v>22</v>
      </c>
      <c r="W24" s="258">
        <v>4993</v>
      </c>
      <c r="X24" s="268">
        <v>40</v>
      </c>
      <c r="Y24" s="258">
        <v>8703</v>
      </c>
      <c r="Z24" s="268">
        <v>48</v>
      </c>
      <c r="AA24" s="258">
        <v>11629</v>
      </c>
      <c r="AB24" s="110">
        <f>SUMIF($D$2:$AA$2, "No. of Dwelling Units Approved", D24:AA24)</f>
        <v>417</v>
      </c>
      <c r="AC24" s="111">
        <f t="shared" si="0"/>
        <v>91754</v>
      </c>
      <c r="AI24" s="18"/>
      <c r="AK24" s="18"/>
    </row>
    <row r="25" spans="1:41" x14ac:dyDescent="0.2">
      <c r="A25" s="5"/>
      <c r="B25" s="5"/>
      <c r="C25" s="5" t="s">
        <v>19</v>
      </c>
      <c r="D25" s="268">
        <v>2</v>
      </c>
      <c r="E25" s="258">
        <v>200</v>
      </c>
      <c r="F25" s="268">
        <v>0</v>
      </c>
      <c r="G25" s="258">
        <v>0</v>
      </c>
      <c r="H25" s="268">
        <v>0</v>
      </c>
      <c r="I25" s="258">
        <v>0</v>
      </c>
      <c r="J25" s="268">
        <v>2</v>
      </c>
      <c r="K25" s="258">
        <v>421</v>
      </c>
      <c r="L25" s="268">
        <v>0</v>
      </c>
      <c r="M25" s="258">
        <v>0</v>
      </c>
      <c r="N25" s="268">
        <v>0</v>
      </c>
      <c r="O25" s="258">
        <v>0</v>
      </c>
      <c r="P25" s="268">
        <v>0</v>
      </c>
      <c r="Q25" s="258">
        <v>0</v>
      </c>
      <c r="R25" s="268">
        <v>8</v>
      </c>
      <c r="S25" s="258">
        <v>2161</v>
      </c>
      <c r="T25" s="268">
        <v>0</v>
      </c>
      <c r="U25" s="258">
        <v>0</v>
      </c>
      <c r="V25" s="268">
        <v>0</v>
      </c>
      <c r="W25" s="258">
        <v>0</v>
      </c>
      <c r="X25" s="268">
        <v>0</v>
      </c>
      <c r="Y25" s="258">
        <v>0</v>
      </c>
      <c r="Z25" s="268">
        <v>14</v>
      </c>
      <c r="AA25" s="258">
        <v>1800</v>
      </c>
      <c r="AB25" s="110">
        <f>SUMIF($D$2:$AA$2, "No. of Dwelling Units Approved", D25:AA25)</f>
        <v>26</v>
      </c>
      <c r="AC25" s="111">
        <f t="shared" si="0"/>
        <v>4582</v>
      </c>
      <c r="AI25" s="18"/>
      <c r="AK25" s="18"/>
      <c r="AM25" s="18"/>
      <c r="AO25" s="18"/>
    </row>
    <row r="26" spans="1:41" x14ac:dyDescent="0.2">
      <c r="A26" s="5"/>
      <c r="B26" s="5"/>
      <c r="C26" s="5" t="s">
        <v>20</v>
      </c>
      <c r="D26" s="268">
        <v>38</v>
      </c>
      <c r="E26" s="258">
        <v>8457</v>
      </c>
      <c r="F26" s="268">
        <v>60</v>
      </c>
      <c r="G26" s="258">
        <v>11493</v>
      </c>
      <c r="H26" s="268">
        <v>50</v>
      </c>
      <c r="I26" s="258">
        <v>10854</v>
      </c>
      <c r="J26" s="268">
        <v>21</v>
      </c>
      <c r="K26" s="258">
        <v>4297</v>
      </c>
      <c r="L26" s="268">
        <v>35</v>
      </c>
      <c r="M26" s="258">
        <v>8966</v>
      </c>
      <c r="N26" s="268">
        <v>13</v>
      </c>
      <c r="O26" s="258">
        <v>3338</v>
      </c>
      <c r="P26" s="268">
        <v>31</v>
      </c>
      <c r="Q26" s="258">
        <v>6001</v>
      </c>
      <c r="R26" s="268">
        <v>37</v>
      </c>
      <c r="S26" s="258">
        <v>8502</v>
      </c>
      <c r="T26" s="268">
        <v>34</v>
      </c>
      <c r="U26" s="258">
        <v>7303</v>
      </c>
      <c r="V26" s="268">
        <v>22</v>
      </c>
      <c r="W26" s="258">
        <v>4993</v>
      </c>
      <c r="X26" s="268">
        <v>40</v>
      </c>
      <c r="Y26" s="258">
        <v>8703</v>
      </c>
      <c r="Z26" s="268">
        <v>62</v>
      </c>
      <c r="AA26" s="258">
        <v>13429</v>
      </c>
      <c r="AB26" s="110">
        <f>SUMIF($D$2:$AA$2, "No. of Dwelling Units Approved", D26:AA26)</f>
        <v>443</v>
      </c>
      <c r="AC26" s="111">
        <f t="shared" si="0"/>
        <v>96336</v>
      </c>
      <c r="AI26" s="18"/>
    </row>
    <row r="27" spans="1:41" x14ac:dyDescent="0.2">
      <c r="A27" s="5"/>
      <c r="B27" s="5"/>
      <c r="C27" s="5" t="s">
        <v>14</v>
      </c>
      <c r="D27" s="268" t="s">
        <v>23</v>
      </c>
      <c r="E27" s="258">
        <v>764</v>
      </c>
      <c r="F27" s="268" t="s">
        <v>23</v>
      </c>
      <c r="G27" s="258">
        <v>419</v>
      </c>
      <c r="H27" s="268" t="s">
        <v>23</v>
      </c>
      <c r="I27" s="258">
        <v>746</v>
      </c>
      <c r="J27" s="268" t="s">
        <v>23</v>
      </c>
      <c r="K27" s="258">
        <v>623</v>
      </c>
      <c r="L27" s="268" t="s">
        <v>23</v>
      </c>
      <c r="M27" s="258">
        <v>602</v>
      </c>
      <c r="N27" s="268" t="s">
        <v>23</v>
      </c>
      <c r="O27" s="258">
        <v>414</v>
      </c>
      <c r="P27" s="268" t="s">
        <v>23</v>
      </c>
      <c r="Q27" s="258">
        <v>717</v>
      </c>
      <c r="R27" s="258" t="s">
        <v>23</v>
      </c>
      <c r="S27" s="258">
        <v>775</v>
      </c>
      <c r="T27" s="258" t="s">
        <v>23</v>
      </c>
      <c r="U27" s="258">
        <v>1144</v>
      </c>
      <c r="V27" s="56" t="s">
        <v>23</v>
      </c>
      <c r="W27" s="258">
        <v>563</v>
      </c>
      <c r="X27" s="268" t="s">
        <v>23</v>
      </c>
      <c r="Y27" s="258">
        <v>690</v>
      </c>
      <c r="Z27" s="268" t="s">
        <v>23</v>
      </c>
      <c r="AA27" s="258">
        <v>742</v>
      </c>
      <c r="AB27" s="110" t="s">
        <v>23</v>
      </c>
      <c r="AC27" s="111">
        <f t="shared" si="0"/>
        <v>8199</v>
      </c>
      <c r="AI27" s="18"/>
      <c r="AK27" s="18"/>
      <c r="AM27" s="18"/>
      <c r="AO27" s="18"/>
    </row>
    <row r="28" spans="1:41" x14ac:dyDescent="0.2">
      <c r="A28" s="5"/>
      <c r="B28" s="5"/>
      <c r="C28" s="5" t="s">
        <v>15</v>
      </c>
      <c r="D28" s="268" t="s">
        <v>23</v>
      </c>
      <c r="E28" s="258">
        <v>9220</v>
      </c>
      <c r="F28" s="268" t="s">
        <v>23</v>
      </c>
      <c r="G28" s="258">
        <v>11911</v>
      </c>
      <c r="H28" s="268" t="s">
        <v>23</v>
      </c>
      <c r="I28" s="258">
        <v>11600</v>
      </c>
      <c r="J28" s="268" t="s">
        <v>23</v>
      </c>
      <c r="K28" s="258">
        <v>4919</v>
      </c>
      <c r="L28" s="268" t="s">
        <v>23</v>
      </c>
      <c r="M28" s="258">
        <v>9567</v>
      </c>
      <c r="N28" s="268" t="s">
        <v>23</v>
      </c>
      <c r="O28" s="258">
        <v>3752</v>
      </c>
      <c r="P28" s="268" t="s">
        <v>23</v>
      </c>
      <c r="Q28" s="258">
        <v>6717</v>
      </c>
      <c r="R28" s="258" t="s">
        <v>23</v>
      </c>
      <c r="S28" s="258">
        <v>9277</v>
      </c>
      <c r="T28" s="258" t="s">
        <v>23</v>
      </c>
      <c r="U28" s="258">
        <v>8447</v>
      </c>
      <c r="V28" s="56" t="s">
        <v>23</v>
      </c>
      <c r="W28" s="258">
        <v>5556</v>
      </c>
      <c r="X28" s="56" t="s">
        <v>23</v>
      </c>
      <c r="Y28" s="258">
        <v>9393</v>
      </c>
      <c r="Z28" s="56" t="s">
        <v>23</v>
      </c>
      <c r="AA28" s="258">
        <v>14171</v>
      </c>
      <c r="AB28" s="110" t="s">
        <v>23</v>
      </c>
      <c r="AC28" s="111">
        <f t="shared" si="0"/>
        <v>104530</v>
      </c>
      <c r="AI28" s="18"/>
      <c r="AO28" s="18"/>
    </row>
    <row r="29" spans="1:41" x14ac:dyDescent="0.2">
      <c r="A29" s="5"/>
      <c r="B29" s="5"/>
      <c r="C29" s="5" t="s">
        <v>16</v>
      </c>
      <c r="D29" s="268" t="s">
        <v>23</v>
      </c>
      <c r="E29" s="258">
        <v>4493</v>
      </c>
      <c r="F29" s="268" t="s">
        <v>23</v>
      </c>
      <c r="G29" s="258">
        <v>9405</v>
      </c>
      <c r="H29" s="268" t="s">
        <v>23</v>
      </c>
      <c r="I29" s="258">
        <v>3196</v>
      </c>
      <c r="J29" s="268" t="s">
        <v>23</v>
      </c>
      <c r="K29" s="258">
        <v>10421</v>
      </c>
      <c r="L29" s="268" t="s">
        <v>23</v>
      </c>
      <c r="M29" s="258">
        <v>1500</v>
      </c>
      <c r="N29" s="268" t="s">
        <v>23</v>
      </c>
      <c r="O29" s="258">
        <v>2146</v>
      </c>
      <c r="P29" s="268" t="s">
        <v>23</v>
      </c>
      <c r="Q29" s="258">
        <v>3416</v>
      </c>
      <c r="R29" s="258" t="s">
        <v>23</v>
      </c>
      <c r="S29" s="258">
        <v>1196</v>
      </c>
      <c r="T29" s="258" t="s">
        <v>23</v>
      </c>
      <c r="U29" s="258">
        <v>1131</v>
      </c>
      <c r="V29" s="56" t="s">
        <v>23</v>
      </c>
      <c r="W29" s="258">
        <v>495</v>
      </c>
      <c r="X29" s="56" t="s">
        <v>23</v>
      </c>
      <c r="Y29" s="258">
        <v>1125</v>
      </c>
      <c r="Z29" s="56" t="s">
        <v>23</v>
      </c>
      <c r="AA29" s="258">
        <v>4765</v>
      </c>
      <c r="AB29" s="110" t="s">
        <v>23</v>
      </c>
      <c r="AC29" s="111">
        <f t="shared" si="0"/>
        <v>43289</v>
      </c>
      <c r="AK29" s="18"/>
      <c r="AM29" s="18"/>
      <c r="AO29" s="18"/>
    </row>
    <row r="30" spans="1:41" x14ac:dyDescent="0.2">
      <c r="A30" s="5"/>
      <c r="B30" s="5"/>
      <c r="C30" s="5" t="s">
        <v>17</v>
      </c>
      <c r="D30" s="268" t="s">
        <v>23</v>
      </c>
      <c r="E30" s="258">
        <v>13714</v>
      </c>
      <c r="F30" s="268" t="s">
        <v>23</v>
      </c>
      <c r="G30" s="258">
        <v>21317</v>
      </c>
      <c r="H30" s="268" t="s">
        <v>23</v>
      </c>
      <c r="I30" s="258">
        <v>14796</v>
      </c>
      <c r="J30" s="268" t="s">
        <v>23</v>
      </c>
      <c r="K30" s="258">
        <v>15341</v>
      </c>
      <c r="L30" s="268" t="s">
        <v>23</v>
      </c>
      <c r="M30" s="258">
        <v>11067</v>
      </c>
      <c r="N30" s="268" t="s">
        <v>23</v>
      </c>
      <c r="O30" s="258">
        <v>5898</v>
      </c>
      <c r="P30" s="268" t="s">
        <v>23</v>
      </c>
      <c r="Q30" s="258">
        <v>10133</v>
      </c>
      <c r="R30" s="258" t="s">
        <v>23</v>
      </c>
      <c r="S30" s="258">
        <v>10473</v>
      </c>
      <c r="T30" s="258" t="s">
        <v>23</v>
      </c>
      <c r="U30" s="258">
        <v>9578</v>
      </c>
      <c r="V30" s="56" t="s">
        <v>23</v>
      </c>
      <c r="W30" s="258">
        <v>6051</v>
      </c>
      <c r="X30" s="56" t="s">
        <v>23</v>
      </c>
      <c r="Y30" s="258">
        <v>10518</v>
      </c>
      <c r="Z30" s="56" t="s">
        <v>23</v>
      </c>
      <c r="AA30" s="258">
        <v>18936</v>
      </c>
      <c r="AB30" s="110" t="s">
        <v>23</v>
      </c>
      <c r="AC30" s="111">
        <f t="shared" si="0"/>
        <v>147822</v>
      </c>
      <c r="AI30" s="18"/>
      <c r="AK30" s="18"/>
      <c r="AM30" s="18"/>
      <c r="AO30" s="18"/>
    </row>
    <row r="31" spans="1:41" x14ac:dyDescent="0.2">
      <c r="A31" s="2"/>
      <c r="B31" s="2" t="s">
        <v>36</v>
      </c>
      <c r="C31" s="2" t="s">
        <v>18</v>
      </c>
      <c r="D31" s="52">
        <v>28</v>
      </c>
      <c r="E31" s="53">
        <v>5590</v>
      </c>
      <c r="F31" s="52">
        <v>16</v>
      </c>
      <c r="G31" s="53">
        <v>3483</v>
      </c>
      <c r="H31" s="52">
        <v>15</v>
      </c>
      <c r="I31" s="53">
        <v>2880</v>
      </c>
      <c r="J31" s="52">
        <v>16</v>
      </c>
      <c r="K31" s="53">
        <v>3110</v>
      </c>
      <c r="L31" s="52">
        <v>19</v>
      </c>
      <c r="M31" s="53">
        <v>4405</v>
      </c>
      <c r="N31" s="52">
        <v>17</v>
      </c>
      <c r="O31" s="53">
        <v>3748</v>
      </c>
      <c r="P31" s="52">
        <v>14</v>
      </c>
      <c r="Q31" s="53">
        <v>3468</v>
      </c>
      <c r="R31" s="52">
        <v>11</v>
      </c>
      <c r="S31" s="53">
        <v>1932</v>
      </c>
      <c r="T31" s="52">
        <v>19</v>
      </c>
      <c r="U31" s="53">
        <v>4519</v>
      </c>
      <c r="V31" s="52">
        <v>20</v>
      </c>
      <c r="W31" s="53">
        <v>4889</v>
      </c>
      <c r="X31" s="52">
        <v>24</v>
      </c>
      <c r="Y31" s="53">
        <v>5877</v>
      </c>
      <c r="Z31" s="52">
        <v>17</v>
      </c>
      <c r="AA31" s="53">
        <v>3838</v>
      </c>
      <c r="AB31" s="54">
        <f>SUMIF($D$2:$AA$2, "No. of Dwelling Units Approved", D31:AA31)</f>
        <v>216</v>
      </c>
      <c r="AC31" s="55">
        <f t="shared" si="0"/>
        <v>47739</v>
      </c>
      <c r="AI31" s="18"/>
      <c r="AJ31" s="28"/>
      <c r="AK31" s="28"/>
      <c r="AM31" s="18"/>
      <c r="AO31" s="18"/>
    </row>
    <row r="32" spans="1:41" x14ac:dyDescent="0.2">
      <c r="A32" s="2"/>
      <c r="B32" s="2"/>
      <c r="C32" s="2" t="s">
        <v>19</v>
      </c>
      <c r="D32" s="52">
        <v>0</v>
      </c>
      <c r="E32" s="53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52">
        <v>6</v>
      </c>
      <c r="O32" s="53">
        <v>1459</v>
      </c>
      <c r="P32" s="52">
        <v>2</v>
      </c>
      <c r="Q32" s="53">
        <v>385</v>
      </c>
      <c r="R32" s="52">
        <v>0</v>
      </c>
      <c r="S32" s="53">
        <v>0</v>
      </c>
      <c r="T32" s="52">
        <v>0</v>
      </c>
      <c r="U32" s="53">
        <v>0</v>
      </c>
      <c r="V32" s="52">
        <v>0</v>
      </c>
      <c r="W32" s="53">
        <v>0</v>
      </c>
      <c r="X32" s="52">
        <v>2</v>
      </c>
      <c r="Y32" s="53">
        <v>353</v>
      </c>
      <c r="Z32" s="52">
        <v>0</v>
      </c>
      <c r="AA32" s="53">
        <v>0</v>
      </c>
      <c r="AB32" s="54">
        <f>SUMIF($D$2:$AA$2, "No. of Dwelling Units Approved", D32:AA32)</f>
        <v>10</v>
      </c>
      <c r="AC32" s="55">
        <f t="shared" si="0"/>
        <v>2197</v>
      </c>
      <c r="AI32" s="18"/>
      <c r="AJ32" s="28"/>
      <c r="AK32" s="18"/>
      <c r="AO32" s="18"/>
    </row>
    <row r="33" spans="1:41" x14ac:dyDescent="0.2">
      <c r="A33" s="2"/>
      <c r="B33" s="2"/>
      <c r="C33" s="2" t="s">
        <v>20</v>
      </c>
      <c r="D33" s="52">
        <v>28</v>
      </c>
      <c r="E33" s="53">
        <v>5590</v>
      </c>
      <c r="F33" s="52">
        <v>16</v>
      </c>
      <c r="G33" s="53">
        <v>3483</v>
      </c>
      <c r="H33" s="52">
        <v>15</v>
      </c>
      <c r="I33" s="53">
        <v>2880</v>
      </c>
      <c r="J33" s="52">
        <v>16</v>
      </c>
      <c r="K33" s="53">
        <v>3110</v>
      </c>
      <c r="L33" s="52">
        <v>19</v>
      </c>
      <c r="M33" s="53">
        <v>4405</v>
      </c>
      <c r="N33" s="52">
        <v>23</v>
      </c>
      <c r="O33" s="53">
        <v>5207</v>
      </c>
      <c r="P33" s="52">
        <v>16</v>
      </c>
      <c r="Q33" s="53">
        <v>3853</v>
      </c>
      <c r="R33" s="52">
        <v>11</v>
      </c>
      <c r="S33" s="53">
        <v>1932</v>
      </c>
      <c r="T33" s="52">
        <v>19</v>
      </c>
      <c r="U33" s="53">
        <v>4519</v>
      </c>
      <c r="V33" s="52">
        <v>20</v>
      </c>
      <c r="W33" s="53">
        <v>4889</v>
      </c>
      <c r="X33" s="52">
        <v>26</v>
      </c>
      <c r="Y33" s="53">
        <v>6230</v>
      </c>
      <c r="Z33" s="52">
        <v>17</v>
      </c>
      <c r="AA33" s="53">
        <v>3838</v>
      </c>
      <c r="AB33" s="54">
        <f>SUMIF($D$2:$AA$2, "No. of Dwelling Units Approved", D33:AA33)</f>
        <v>226</v>
      </c>
      <c r="AC33" s="55">
        <f t="shared" si="0"/>
        <v>49936</v>
      </c>
      <c r="AI33" s="18"/>
      <c r="AJ33" s="28"/>
      <c r="AK33" s="28"/>
    </row>
    <row r="34" spans="1:41" x14ac:dyDescent="0.2">
      <c r="A34" s="2"/>
      <c r="B34" s="2"/>
      <c r="C34" s="2" t="s">
        <v>14</v>
      </c>
      <c r="D34" s="52" t="s">
        <v>23</v>
      </c>
      <c r="E34" s="53">
        <v>763</v>
      </c>
      <c r="F34" s="52" t="s">
        <v>23</v>
      </c>
      <c r="G34" s="53">
        <v>888</v>
      </c>
      <c r="H34" s="52" t="s">
        <v>23</v>
      </c>
      <c r="I34" s="53">
        <v>1863</v>
      </c>
      <c r="J34" s="52" t="s">
        <v>23</v>
      </c>
      <c r="K34" s="53">
        <v>1386</v>
      </c>
      <c r="L34" s="52" t="s">
        <v>23</v>
      </c>
      <c r="M34" s="53">
        <v>539</v>
      </c>
      <c r="N34" s="52" t="s">
        <v>23</v>
      </c>
      <c r="O34" s="53">
        <v>377</v>
      </c>
      <c r="P34" s="52" t="s">
        <v>23</v>
      </c>
      <c r="Q34" s="53">
        <v>235</v>
      </c>
      <c r="R34" s="52" t="s">
        <v>23</v>
      </c>
      <c r="S34" s="53">
        <v>712</v>
      </c>
      <c r="T34" s="52" t="s">
        <v>23</v>
      </c>
      <c r="U34" s="53">
        <v>653</v>
      </c>
      <c r="V34" s="52" t="s">
        <v>23</v>
      </c>
      <c r="W34" s="53">
        <v>584</v>
      </c>
      <c r="X34" s="52" t="s">
        <v>23</v>
      </c>
      <c r="Y34" s="53">
        <v>1485</v>
      </c>
      <c r="Z34" s="52" t="s">
        <v>23</v>
      </c>
      <c r="AA34" s="53">
        <v>475</v>
      </c>
      <c r="AB34" s="54" t="s">
        <v>23</v>
      </c>
      <c r="AC34" s="55">
        <f t="shared" si="0"/>
        <v>9960</v>
      </c>
      <c r="AI34" s="18"/>
      <c r="AJ34" s="18"/>
      <c r="AK34" s="18"/>
      <c r="AO34" s="18"/>
    </row>
    <row r="35" spans="1:41" x14ac:dyDescent="0.2">
      <c r="A35" s="2"/>
      <c r="B35" s="2"/>
      <c r="C35" s="2" t="s">
        <v>15</v>
      </c>
      <c r="D35" s="52" t="s">
        <v>23</v>
      </c>
      <c r="E35" s="53">
        <v>6353</v>
      </c>
      <c r="F35" s="52" t="s">
        <v>23</v>
      </c>
      <c r="G35" s="53">
        <v>4372</v>
      </c>
      <c r="H35" s="52" t="s">
        <v>23</v>
      </c>
      <c r="I35" s="53">
        <v>4743</v>
      </c>
      <c r="J35" s="52" t="s">
        <v>23</v>
      </c>
      <c r="K35" s="53">
        <v>4495</v>
      </c>
      <c r="L35" s="52" t="s">
        <v>23</v>
      </c>
      <c r="M35" s="53">
        <v>4944</v>
      </c>
      <c r="N35" s="52" t="s">
        <v>23</v>
      </c>
      <c r="O35" s="53">
        <v>5583</v>
      </c>
      <c r="P35" s="52" t="s">
        <v>23</v>
      </c>
      <c r="Q35" s="53">
        <v>4088</v>
      </c>
      <c r="R35" s="52" t="s">
        <v>23</v>
      </c>
      <c r="S35" s="53">
        <v>2644</v>
      </c>
      <c r="T35" s="52" t="s">
        <v>23</v>
      </c>
      <c r="U35" s="53">
        <v>5172</v>
      </c>
      <c r="V35" s="52" t="s">
        <v>23</v>
      </c>
      <c r="W35" s="53">
        <v>5473</v>
      </c>
      <c r="X35" s="52" t="s">
        <v>23</v>
      </c>
      <c r="Y35" s="53">
        <v>7715</v>
      </c>
      <c r="Z35" s="52" t="s">
        <v>23</v>
      </c>
      <c r="AA35" s="53">
        <v>4314</v>
      </c>
      <c r="AB35" s="54" t="s">
        <v>23</v>
      </c>
      <c r="AC35" s="55">
        <f t="shared" si="0"/>
        <v>59896</v>
      </c>
      <c r="AI35" s="18"/>
      <c r="AK35" s="18"/>
    </row>
    <row r="36" spans="1:41" x14ac:dyDescent="0.2">
      <c r="A36" s="2"/>
      <c r="B36" s="2"/>
      <c r="C36" s="2" t="s">
        <v>16</v>
      </c>
      <c r="D36" s="52" t="s">
        <v>23</v>
      </c>
      <c r="E36" s="53">
        <v>205</v>
      </c>
      <c r="F36" s="52" t="s">
        <v>23</v>
      </c>
      <c r="G36" s="53">
        <v>675</v>
      </c>
      <c r="H36" s="52" t="s">
        <v>23</v>
      </c>
      <c r="I36" s="53">
        <v>460</v>
      </c>
      <c r="J36" s="52" t="s">
        <v>23</v>
      </c>
      <c r="K36" s="53">
        <v>1512</v>
      </c>
      <c r="L36" s="52" t="s">
        <v>23</v>
      </c>
      <c r="M36" s="53">
        <v>245</v>
      </c>
      <c r="N36" s="52" t="s">
        <v>23</v>
      </c>
      <c r="O36" s="53">
        <v>3000</v>
      </c>
      <c r="P36" s="52" t="s">
        <v>23</v>
      </c>
      <c r="Q36" s="53">
        <v>1011</v>
      </c>
      <c r="R36" s="52" t="s">
        <v>23</v>
      </c>
      <c r="S36" s="53">
        <v>6580</v>
      </c>
      <c r="T36" s="52" t="s">
        <v>23</v>
      </c>
      <c r="U36" s="53">
        <v>278</v>
      </c>
      <c r="V36" s="52" t="s">
        <v>23</v>
      </c>
      <c r="W36" s="53">
        <v>275</v>
      </c>
      <c r="X36" s="52" t="s">
        <v>23</v>
      </c>
      <c r="Y36" s="53">
        <v>326</v>
      </c>
      <c r="Z36" s="52" t="s">
        <v>23</v>
      </c>
      <c r="AA36" s="53">
        <v>679</v>
      </c>
      <c r="AB36" s="54" t="s">
        <v>23</v>
      </c>
      <c r="AC36" s="55">
        <f t="shared" si="0"/>
        <v>15246</v>
      </c>
      <c r="AI36" s="18"/>
      <c r="AK36" s="18"/>
      <c r="AO36" s="18"/>
    </row>
    <row r="37" spans="1:41" x14ac:dyDescent="0.2">
      <c r="A37" s="2"/>
      <c r="B37" s="2"/>
      <c r="C37" s="2" t="s">
        <v>17</v>
      </c>
      <c r="D37" s="52" t="s">
        <v>23</v>
      </c>
      <c r="E37" s="53">
        <v>6558</v>
      </c>
      <c r="F37" s="52" t="s">
        <v>23</v>
      </c>
      <c r="G37" s="53">
        <v>5047</v>
      </c>
      <c r="H37" s="52" t="s">
        <v>23</v>
      </c>
      <c r="I37" s="53">
        <v>5203</v>
      </c>
      <c r="J37" s="52" t="s">
        <v>23</v>
      </c>
      <c r="K37" s="53">
        <v>6007</v>
      </c>
      <c r="L37" s="52" t="s">
        <v>23</v>
      </c>
      <c r="M37" s="53">
        <v>5189</v>
      </c>
      <c r="N37" s="52" t="s">
        <v>23</v>
      </c>
      <c r="O37" s="53">
        <v>8583</v>
      </c>
      <c r="P37" s="52" t="s">
        <v>23</v>
      </c>
      <c r="Q37" s="53">
        <v>5099</v>
      </c>
      <c r="R37" s="52" t="s">
        <v>23</v>
      </c>
      <c r="S37" s="53">
        <v>9224</v>
      </c>
      <c r="T37" s="52" t="s">
        <v>23</v>
      </c>
      <c r="U37" s="53">
        <v>5450</v>
      </c>
      <c r="V37" s="52" t="s">
        <v>23</v>
      </c>
      <c r="W37" s="53">
        <v>5748</v>
      </c>
      <c r="X37" s="52" t="s">
        <v>23</v>
      </c>
      <c r="Y37" s="53">
        <v>8041</v>
      </c>
      <c r="Z37" s="52" t="s">
        <v>23</v>
      </c>
      <c r="AA37" s="53">
        <v>4993</v>
      </c>
      <c r="AB37" s="54" t="s">
        <v>23</v>
      </c>
      <c r="AC37" s="55">
        <f t="shared" si="0"/>
        <v>75142</v>
      </c>
      <c r="AI37" s="18"/>
      <c r="AM37" s="18"/>
      <c r="AO37" s="18"/>
    </row>
    <row r="38" spans="1:41" x14ac:dyDescent="0.2">
      <c r="A38" s="10">
        <v>319</v>
      </c>
      <c r="B38" s="10" t="s">
        <v>33</v>
      </c>
      <c r="C38" s="10" t="s">
        <v>18</v>
      </c>
      <c r="D38" s="58">
        <f t="shared" ref="D38:S38" si="4">D3+D10+D17+D24+D31</f>
        <v>120</v>
      </c>
      <c r="E38" s="59">
        <f t="shared" si="4"/>
        <v>27657</v>
      </c>
      <c r="F38" s="58">
        <f t="shared" si="4"/>
        <v>139</v>
      </c>
      <c r="G38" s="59">
        <f t="shared" si="4"/>
        <v>30834</v>
      </c>
      <c r="H38" s="58">
        <f t="shared" si="4"/>
        <v>127</v>
      </c>
      <c r="I38" s="59">
        <f t="shared" si="4"/>
        <v>29412</v>
      </c>
      <c r="J38" s="58">
        <f t="shared" si="4"/>
        <v>105</v>
      </c>
      <c r="K38" s="59">
        <f t="shared" si="4"/>
        <v>23658</v>
      </c>
      <c r="L38" s="58">
        <f t="shared" si="4"/>
        <v>120</v>
      </c>
      <c r="M38" s="59">
        <f t="shared" si="4"/>
        <v>29432</v>
      </c>
      <c r="N38" s="58">
        <f t="shared" si="4"/>
        <v>66</v>
      </c>
      <c r="O38" s="59">
        <f t="shared" si="4"/>
        <v>15932</v>
      </c>
      <c r="P38" s="58">
        <f t="shared" si="4"/>
        <v>96</v>
      </c>
      <c r="Q38" s="59">
        <f t="shared" si="4"/>
        <v>21922</v>
      </c>
      <c r="R38" s="58">
        <f t="shared" si="4"/>
        <v>87</v>
      </c>
      <c r="S38" s="59">
        <f t="shared" si="4"/>
        <v>18718</v>
      </c>
      <c r="T38" s="58">
        <f t="shared" ref="T38:AA44" si="5">T10+T17+T24+T31</f>
        <v>86</v>
      </c>
      <c r="U38" s="59">
        <f t="shared" si="5"/>
        <v>18916</v>
      </c>
      <c r="V38" s="58">
        <f t="shared" si="5"/>
        <v>78</v>
      </c>
      <c r="W38" s="59">
        <f t="shared" si="5"/>
        <v>18086</v>
      </c>
      <c r="X38" s="58">
        <f t="shared" si="5"/>
        <v>95</v>
      </c>
      <c r="Y38" s="59">
        <f t="shared" si="5"/>
        <v>21149</v>
      </c>
      <c r="Z38" s="58">
        <f t="shared" si="5"/>
        <v>99</v>
      </c>
      <c r="AA38" s="59">
        <f t="shared" si="5"/>
        <v>23322</v>
      </c>
      <c r="AB38" s="58">
        <f>SUMIF($D$2:$AA$2, "No. of Dwelling Units Approved", D38:AA38)</f>
        <v>1218</v>
      </c>
      <c r="AC38" s="59">
        <f t="shared" ref="AC38:AC44" si="6">SUMIF($D$2:$AA$2, "Value of Approvals ($000)", D38:AA38)</f>
        <v>279038</v>
      </c>
      <c r="AI38" s="18"/>
      <c r="AO38" s="18"/>
    </row>
    <row r="39" spans="1:41" x14ac:dyDescent="0.2">
      <c r="A39" s="39"/>
      <c r="B39" s="10"/>
      <c r="C39" s="10" t="s">
        <v>19</v>
      </c>
      <c r="D39" s="58">
        <f>D4+D11+D18+D25+D32</f>
        <v>2</v>
      </c>
      <c r="E39" s="59">
        <f t="shared" ref="E39:S44" si="7">E4+E11+E18+E25+E32</f>
        <v>200</v>
      </c>
      <c r="F39" s="58">
        <f t="shared" si="7"/>
        <v>8</v>
      </c>
      <c r="G39" s="59">
        <f t="shared" si="7"/>
        <v>699</v>
      </c>
      <c r="H39" s="58">
        <f t="shared" si="7"/>
        <v>4</v>
      </c>
      <c r="I39" s="59">
        <f t="shared" si="7"/>
        <v>407</v>
      </c>
      <c r="J39" s="58">
        <f t="shared" si="7"/>
        <v>16</v>
      </c>
      <c r="K39" s="59">
        <f t="shared" si="7"/>
        <v>1791</v>
      </c>
      <c r="L39" s="58">
        <f t="shared" si="7"/>
        <v>6</v>
      </c>
      <c r="M39" s="59">
        <f t="shared" si="7"/>
        <v>1046</v>
      </c>
      <c r="N39" s="58">
        <f t="shared" si="7"/>
        <v>14</v>
      </c>
      <c r="O39" s="59">
        <f t="shared" si="7"/>
        <v>3284</v>
      </c>
      <c r="P39" s="58">
        <f t="shared" si="7"/>
        <v>5</v>
      </c>
      <c r="Q39" s="59">
        <f t="shared" si="7"/>
        <v>944</v>
      </c>
      <c r="R39" s="58">
        <f t="shared" si="7"/>
        <v>48</v>
      </c>
      <c r="S39" s="59">
        <f t="shared" si="7"/>
        <v>8516</v>
      </c>
      <c r="T39" s="58">
        <f t="shared" si="5"/>
        <v>2</v>
      </c>
      <c r="U39" s="59">
        <f t="shared" si="5"/>
        <v>364</v>
      </c>
      <c r="V39" s="58">
        <f t="shared" si="5"/>
        <v>7</v>
      </c>
      <c r="W39" s="59">
        <f t="shared" si="5"/>
        <v>1241</v>
      </c>
      <c r="X39" s="58">
        <f t="shared" si="5"/>
        <v>8</v>
      </c>
      <c r="Y39" s="59">
        <f t="shared" si="5"/>
        <v>999</v>
      </c>
      <c r="Z39" s="58">
        <f t="shared" si="5"/>
        <v>16</v>
      </c>
      <c r="AA39" s="59">
        <f t="shared" si="5"/>
        <v>2095</v>
      </c>
      <c r="AB39" s="58">
        <f t="shared" ref="AB39:AB40" si="8">SUMIF($D$2:$AA$2, "No. of Dwelling Units Approved", D39:AA39)</f>
        <v>136</v>
      </c>
      <c r="AC39" s="59">
        <f t="shared" si="6"/>
        <v>21586</v>
      </c>
      <c r="AK39" s="18"/>
      <c r="AM39" s="18"/>
      <c r="AO39" s="18"/>
    </row>
    <row r="40" spans="1:41" x14ac:dyDescent="0.2">
      <c r="A40" s="39"/>
      <c r="B40" s="10"/>
      <c r="C40" s="10" t="s">
        <v>20</v>
      </c>
      <c r="D40" s="58">
        <f>D5+D12+D19+D26+D33</f>
        <v>122</v>
      </c>
      <c r="E40" s="59">
        <f t="shared" si="7"/>
        <v>27857</v>
      </c>
      <c r="F40" s="58">
        <f t="shared" si="7"/>
        <v>147</v>
      </c>
      <c r="G40" s="59">
        <f t="shared" si="7"/>
        <v>31533</v>
      </c>
      <c r="H40" s="58">
        <f t="shared" si="7"/>
        <v>131</v>
      </c>
      <c r="I40" s="59">
        <f t="shared" si="7"/>
        <v>29819</v>
      </c>
      <c r="J40" s="58">
        <f t="shared" si="7"/>
        <v>121</v>
      </c>
      <c r="K40" s="59">
        <f t="shared" si="7"/>
        <v>25450</v>
      </c>
      <c r="L40" s="58">
        <f t="shared" si="7"/>
        <v>126</v>
      </c>
      <c r="M40" s="59">
        <f t="shared" si="7"/>
        <v>30478</v>
      </c>
      <c r="N40" s="58">
        <f t="shared" si="7"/>
        <v>80</v>
      </c>
      <c r="O40" s="59">
        <f t="shared" si="7"/>
        <v>19216</v>
      </c>
      <c r="P40" s="58">
        <f t="shared" si="7"/>
        <v>101</v>
      </c>
      <c r="Q40" s="59">
        <f t="shared" si="7"/>
        <v>22866</v>
      </c>
      <c r="R40" s="58">
        <f t="shared" si="7"/>
        <v>135</v>
      </c>
      <c r="S40" s="59">
        <f t="shared" si="7"/>
        <v>27232</v>
      </c>
      <c r="T40" s="58">
        <f t="shared" si="5"/>
        <v>88</v>
      </c>
      <c r="U40" s="59">
        <f t="shared" si="5"/>
        <v>19280</v>
      </c>
      <c r="V40" s="58">
        <f t="shared" si="5"/>
        <v>85</v>
      </c>
      <c r="W40" s="59">
        <f t="shared" si="5"/>
        <v>19327</v>
      </c>
      <c r="X40" s="58">
        <f t="shared" si="5"/>
        <v>103</v>
      </c>
      <c r="Y40" s="59">
        <f t="shared" si="5"/>
        <v>22149</v>
      </c>
      <c r="Z40" s="58">
        <f t="shared" si="5"/>
        <v>115</v>
      </c>
      <c r="AA40" s="59">
        <f t="shared" si="5"/>
        <v>25417</v>
      </c>
      <c r="AB40" s="58">
        <f t="shared" si="8"/>
        <v>1354</v>
      </c>
      <c r="AC40" s="59">
        <f t="shared" si="6"/>
        <v>300624</v>
      </c>
      <c r="AI40" s="18"/>
      <c r="AK40" s="18"/>
      <c r="AM40" s="18"/>
      <c r="AO40" s="18"/>
    </row>
    <row r="41" spans="1:41" x14ac:dyDescent="0.2">
      <c r="A41" s="39"/>
      <c r="B41" s="10"/>
      <c r="C41" s="10" t="s">
        <v>14</v>
      </c>
      <c r="D41" s="58" t="s">
        <v>23</v>
      </c>
      <c r="E41" s="59">
        <f t="shared" si="7"/>
        <v>4236</v>
      </c>
      <c r="F41" s="58" t="s">
        <v>23</v>
      </c>
      <c r="G41" s="59">
        <f t="shared" ref="G41:G44" si="9">G6+G13+G20+G27+G34</f>
        <v>5328</v>
      </c>
      <c r="H41" s="58" t="s">
        <v>23</v>
      </c>
      <c r="I41" s="59">
        <f t="shared" ref="I41:I44" si="10">I6+I13+I20+I27+I34</f>
        <v>5760</v>
      </c>
      <c r="J41" s="58" t="s">
        <v>23</v>
      </c>
      <c r="K41" s="59">
        <f t="shared" ref="K41:K44" si="11">K6+K13+K20+K27+K34</f>
        <v>5514</v>
      </c>
      <c r="L41" s="58" t="s">
        <v>23</v>
      </c>
      <c r="M41" s="59">
        <f t="shared" ref="M41:M44" si="12">M6+M13+M20+M27+M34</f>
        <v>3850</v>
      </c>
      <c r="N41" s="58" t="s">
        <v>23</v>
      </c>
      <c r="O41" s="59">
        <f t="shared" ref="O41:O44" si="13">O6+O13+O20+O27+O34</f>
        <v>2299</v>
      </c>
      <c r="P41" s="58" t="s">
        <v>23</v>
      </c>
      <c r="Q41" s="59">
        <f t="shared" ref="Q41:Q44" si="14">Q6+Q13+Q20+Q27+Q34</f>
        <v>3441</v>
      </c>
      <c r="R41" s="58" t="s">
        <v>23</v>
      </c>
      <c r="S41" s="59">
        <f t="shared" ref="S41:S44" si="15">S6+S13+S20+S27+S34</f>
        <v>4468</v>
      </c>
      <c r="T41" s="58" t="s">
        <v>23</v>
      </c>
      <c r="U41" s="59">
        <f t="shared" si="5"/>
        <v>3420</v>
      </c>
      <c r="V41" s="58" t="s">
        <v>23</v>
      </c>
      <c r="W41" s="59">
        <f t="shared" si="5"/>
        <v>2819</v>
      </c>
      <c r="X41" s="58" t="s">
        <v>23</v>
      </c>
      <c r="Y41" s="59">
        <f t="shared" si="5"/>
        <v>3837</v>
      </c>
      <c r="Z41" s="58" t="s">
        <v>23</v>
      </c>
      <c r="AA41" s="59">
        <f t="shared" si="5"/>
        <v>2619</v>
      </c>
      <c r="AB41" s="58" t="s">
        <v>23</v>
      </c>
      <c r="AC41" s="59">
        <f t="shared" si="6"/>
        <v>47591</v>
      </c>
      <c r="AK41" s="18"/>
    </row>
    <row r="42" spans="1:41" x14ac:dyDescent="0.2">
      <c r="A42" s="39"/>
      <c r="B42" s="10"/>
      <c r="C42" s="10" t="s">
        <v>15</v>
      </c>
      <c r="D42" s="58" t="s">
        <v>23</v>
      </c>
      <c r="E42" s="59">
        <f t="shared" si="7"/>
        <v>32092</v>
      </c>
      <c r="F42" s="58" t="s">
        <v>23</v>
      </c>
      <c r="G42" s="59">
        <f t="shared" si="9"/>
        <v>36859</v>
      </c>
      <c r="H42" s="58" t="s">
        <v>23</v>
      </c>
      <c r="I42" s="59">
        <f t="shared" si="10"/>
        <v>35577</v>
      </c>
      <c r="J42" s="58" t="s">
        <v>23</v>
      </c>
      <c r="K42" s="59">
        <f t="shared" si="11"/>
        <v>30962</v>
      </c>
      <c r="L42" s="58" t="s">
        <v>23</v>
      </c>
      <c r="M42" s="59">
        <f t="shared" si="12"/>
        <v>34328</v>
      </c>
      <c r="N42" s="58" t="s">
        <v>23</v>
      </c>
      <c r="O42" s="59">
        <f t="shared" si="13"/>
        <v>21515</v>
      </c>
      <c r="P42" s="58" t="s">
        <v>23</v>
      </c>
      <c r="Q42" s="59">
        <f t="shared" si="14"/>
        <v>26304</v>
      </c>
      <c r="R42" s="58" t="s">
        <v>23</v>
      </c>
      <c r="S42" s="59">
        <f t="shared" si="15"/>
        <v>31700</v>
      </c>
      <c r="T42" s="58" t="s">
        <v>23</v>
      </c>
      <c r="U42" s="59">
        <f t="shared" si="5"/>
        <v>22700</v>
      </c>
      <c r="V42" s="58" t="s">
        <v>23</v>
      </c>
      <c r="W42" s="59">
        <f t="shared" si="5"/>
        <v>22147</v>
      </c>
      <c r="X42" s="58" t="s">
        <v>23</v>
      </c>
      <c r="Y42" s="59">
        <f t="shared" si="5"/>
        <v>25986</v>
      </c>
      <c r="Z42" s="58" t="s">
        <v>23</v>
      </c>
      <c r="AA42" s="59">
        <f t="shared" si="5"/>
        <v>28037</v>
      </c>
      <c r="AB42" s="58" t="s">
        <v>23</v>
      </c>
      <c r="AC42" s="59">
        <f t="shared" si="6"/>
        <v>348207</v>
      </c>
      <c r="AI42" s="18"/>
      <c r="AM42" s="18"/>
      <c r="AO42" s="18"/>
    </row>
    <row r="43" spans="1:41" x14ac:dyDescent="0.2">
      <c r="A43" s="39"/>
      <c r="B43" s="10"/>
      <c r="C43" s="10" t="s">
        <v>16</v>
      </c>
      <c r="D43" s="58" t="s">
        <v>23</v>
      </c>
      <c r="E43" s="59">
        <f t="shared" si="7"/>
        <v>14952</v>
      </c>
      <c r="F43" s="58" t="s">
        <v>23</v>
      </c>
      <c r="G43" s="59">
        <f t="shared" si="9"/>
        <v>17057</v>
      </c>
      <c r="H43" s="58" t="s">
        <v>23</v>
      </c>
      <c r="I43" s="59">
        <f t="shared" si="10"/>
        <v>9040</v>
      </c>
      <c r="J43" s="58" t="s">
        <v>23</v>
      </c>
      <c r="K43" s="59">
        <f t="shared" si="11"/>
        <v>17597</v>
      </c>
      <c r="L43" s="58" t="s">
        <v>23</v>
      </c>
      <c r="M43" s="59">
        <f t="shared" si="12"/>
        <v>14924</v>
      </c>
      <c r="N43" s="58" t="s">
        <v>23</v>
      </c>
      <c r="O43" s="59">
        <f t="shared" si="13"/>
        <v>13098</v>
      </c>
      <c r="P43" s="58" t="s">
        <v>23</v>
      </c>
      <c r="Q43" s="59">
        <f t="shared" si="14"/>
        <v>10297</v>
      </c>
      <c r="R43" s="58" t="s">
        <v>23</v>
      </c>
      <c r="S43" s="59">
        <f t="shared" si="15"/>
        <v>10880</v>
      </c>
      <c r="T43" s="58" t="s">
        <v>23</v>
      </c>
      <c r="U43" s="59">
        <f t="shared" si="5"/>
        <v>2469</v>
      </c>
      <c r="V43" s="58" t="s">
        <v>23</v>
      </c>
      <c r="W43" s="59">
        <f t="shared" si="5"/>
        <v>1177</v>
      </c>
      <c r="X43" s="58" t="s">
        <v>23</v>
      </c>
      <c r="Y43" s="59">
        <f t="shared" si="5"/>
        <v>6551</v>
      </c>
      <c r="Z43" s="58" t="s">
        <v>23</v>
      </c>
      <c r="AA43" s="59">
        <f t="shared" si="5"/>
        <v>7688</v>
      </c>
      <c r="AB43" s="58" t="s">
        <v>23</v>
      </c>
      <c r="AC43" s="59">
        <f t="shared" si="6"/>
        <v>125730</v>
      </c>
    </row>
    <row r="44" spans="1:41" x14ac:dyDescent="0.2">
      <c r="A44" s="39"/>
      <c r="B44" s="10"/>
      <c r="C44" s="10" t="s">
        <v>17</v>
      </c>
      <c r="D44" s="58" t="s">
        <v>23</v>
      </c>
      <c r="E44" s="59">
        <f t="shared" si="7"/>
        <v>47044</v>
      </c>
      <c r="F44" s="58" t="s">
        <v>23</v>
      </c>
      <c r="G44" s="59">
        <f t="shared" si="9"/>
        <v>53917</v>
      </c>
      <c r="H44" s="58" t="s">
        <v>23</v>
      </c>
      <c r="I44" s="59">
        <f t="shared" si="10"/>
        <v>44617</v>
      </c>
      <c r="J44" s="58" t="s">
        <v>23</v>
      </c>
      <c r="K44" s="59">
        <f t="shared" si="11"/>
        <v>48561</v>
      </c>
      <c r="L44" s="58" t="s">
        <v>23</v>
      </c>
      <c r="M44" s="59">
        <f t="shared" si="12"/>
        <v>49251</v>
      </c>
      <c r="N44" s="58" t="s">
        <v>23</v>
      </c>
      <c r="O44" s="59">
        <f t="shared" si="13"/>
        <v>34613</v>
      </c>
      <c r="P44" s="58" t="s">
        <v>23</v>
      </c>
      <c r="Q44" s="59">
        <f t="shared" si="14"/>
        <v>36602</v>
      </c>
      <c r="R44" s="58" t="s">
        <v>23</v>
      </c>
      <c r="S44" s="59">
        <f t="shared" si="15"/>
        <v>42580</v>
      </c>
      <c r="T44" s="58" t="s">
        <v>23</v>
      </c>
      <c r="U44" s="59">
        <f t="shared" si="5"/>
        <v>25169</v>
      </c>
      <c r="V44" s="58" t="s">
        <v>23</v>
      </c>
      <c r="W44" s="59">
        <f t="shared" si="5"/>
        <v>23324</v>
      </c>
      <c r="X44" s="58" t="s">
        <v>23</v>
      </c>
      <c r="Y44" s="59">
        <f t="shared" si="5"/>
        <v>32537</v>
      </c>
      <c r="Z44" s="58" t="s">
        <v>23</v>
      </c>
      <c r="AA44" s="59">
        <f t="shared" si="5"/>
        <v>35725</v>
      </c>
      <c r="AB44" s="58" t="s">
        <v>23</v>
      </c>
      <c r="AC44" s="59">
        <f t="shared" si="6"/>
        <v>473940</v>
      </c>
      <c r="AM44" s="18"/>
      <c r="AO44" s="18"/>
    </row>
    <row r="45" spans="1:41" s="36" customFormat="1" x14ac:dyDescent="0.2">
      <c r="A45" s="34"/>
      <c r="B45" s="35"/>
      <c r="C45" s="35"/>
      <c r="D45" s="314"/>
      <c r="E45" s="259"/>
      <c r="F45" s="314"/>
      <c r="G45" s="259"/>
      <c r="H45" s="314"/>
      <c r="I45" s="259"/>
      <c r="J45" s="314"/>
      <c r="K45" s="259"/>
      <c r="L45" s="314"/>
      <c r="M45" s="259"/>
      <c r="N45" s="314"/>
      <c r="O45" s="259"/>
      <c r="P45" s="314"/>
      <c r="Q45" s="259"/>
      <c r="R45" s="314"/>
      <c r="S45" s="259"/>
      <c r="T45" s="314"/>
      <c r="U45" s="259"/>
      <c r="V45" s="314"/>
      <c r="W45" s="259"/>
      <c r="X45" s="314"/>
      <c r="Y45" s="259"/>
      <c r="Z45" s="314"/>
      <c r="AA45" s="259"/>
      <c r="AB45" s="314"/>
      <c r="AC45" s="259"/>
      <c r="AM45" s="37"/>
      <c r="AO45" s="37"/>
    </row>
    <row r="46" spans="1:41" x14ac:dyDescent="0.2">
      <c r="A46" s="8" t="s">
        <v>71</v>
      </c>
      <c r="B46" s="8"/>
      <c r="C46" s="8"/>
      <c r="D46" s="278"/>
      <c r="E46" s="260"/>
      <c r="F46" s="278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78"/>
      <c r="AA46" s="278"/>
      <c r="AB46" s="278"/>
      <c r="AC46" s="278"/>
      <c r="AM46" s="18"/>
      <c r="AO46" s="18"/>
    </row>
    <row r="47" spans="1:41" x14ac:dyDescent="0.2">
      <c r="A47" s="33"/>
      <c r="B47" s="2" t="s">
        <v>77</v>
      </c>
      <c r="C47" s="2" t="s">
        <v>18</v>
      </c>
      <c r="D47" s="52">
        <v>6</v>
      </c>
      <c r="E47" s="53">
        <v>1180</v>
      </c>
      <c r="F47" s="52">
        <v>11</v>
      </c>
      <c r="G47" s="53">
        <v>2588</v>
      </c>
      <c r="H47" s="52">
        <v>9</v>
      </c>
      <c r="I47" s="53">
        <v>1881</v>
      </c>
      <c r="J47" s="52">
        <v>8</v>
      </c>
      <c r="K47" s="53">
        <v>1674</v>
      </c>
      <c r="L47" s="52">
        <v>8</v>
      </c>
      <c r="M47" s="53">
        <v>1993</v>
      </c>
      <c r="N47" s="52">
        <v>4</v>
      </c>
      <c r="O47" s="53">
        <v>580</v>
      </c>
      <c r="P47" s="52">
        <v>3</v>
      </c>
      <c r="Q47" s="53">
        <v>721</v>
      </c>
      <c r="R47" s="52">
        <v>8</v>
      </c>
      <c r="S47" s="53">
        <v>1684</v>
      </c>
      <c r="T47" s="52">
        <v>5</v>
      </c>
      <c r="U47" s="53">
        <v>907</v>
      </c>
      <c r="V47" s="52">
        <v>11</v>
      </c>
      <c r="W47" s="53">
        <v>2130</v>
      </c>
      <c r="X47" s="52">
        <v>3</v>
      </c>
      <c r="Y47" s="53">
        <v>766</v>
      </c>
      <c r="Z47" s="52">
        <v>7</v>
      </c>
      <c r="AA47" s="53">
        <v>1903</v>
      </c>
      <c r="AB47" s="54">
        <f>SUMIF($D$2:$AA$2, "No. of Dwelling Units Approved", D47:AA47)</f>
        <v>83</v>
      </c>
      <c r="AC47" s="55">
        <f t="shared" ref="AC47:AC52" si="16">SUMIF($D$2:$AA$2, "Value of Approvals ($000)", D47:AA47)</f>
        <v>18007</v>
      </c>
    </row>
    <row r="48" spans="1:41" x14ac:dyDescent="0.2">
      <c r="A48" s="33"/>
      <c r="B48" s="2"/>
      <c r="C48" s="2" t="s">
        <v>19</v>
      </c>
      <c r="D48" s="52">
        <v>0</v>
      </c>
      <c r="E48" s="53">
        <v>0</v>
      </c>
      <c r="F48" s="52">
        <v>0</v>
      </c>
      <c r="G48" s="53">
        <v>0</v>
      </c>
      <c r="H48" s="52">
        <v>0</v>
      </c>
      <c r="I48" s="53">
        <v>0</v>
      </c>
      <c r="J48" s="52">
        <v>0</v>
      </c>
      <c r="K48" s="53">
        <v>0</v>
      </c>
      <c r="L48" s="52">
        <v>0</v>
      </c>
      <c r="M48" s="53">
        <v>0</v>
      </c>
      <c r="N48" s="52">
        <v>0</v>
      </c>
      <c r="O48" s="53">
        <v>0</v>
      </c>
      <c r="P48" s="52">
        <v>0</v>
      </c>
      <c r="Q48" s="53">
        <v>0</v>
      </c>
      <c r="R48" s="52">
        <v>0</v>
      </c>
      <c r="S48" s="53">
        <v>0</v>
      </c>
      <c r="T48" s="52">
        <v>0</v>
      </c>
      <c r="U48" s="53">
        <v>0</v>
      </c>
      <c r="V48" s="52">
        <v>0</v>
      </c>
      <c r="W48" s="53">
        <v>0</v>
      </c>
      <c r="X48" s="52">
        <v>0</v>
      </c>
      <c r="Y48" s="53">
        <v>0</v>
      </c>
      <c r="Z48" s="52">
        <v>0</v>
      </c>
      <c r="AA48" s="53">
        <v>0</v>
      </c>
      <c r="AB48" s="54">
        <f t="shared" ref="AB48:AB49" si="17">SUMIF($D$2:$AA$2, "No. of Dwelling Units Approved", D48:AA48)</f>
        <v>0</v>
      </c>
      <c r="AC48" s="55">
        <f t="shared" si="16"/>
        <v>0</v>
      </c>
    </row>
    <row r="49" spans="1:29" x14ac:dyDescent="0.2">
      <c r="A49" s="33"/>
      <c r="B49" s="2"/>
      <c r="C49" s="2" t="s">
        <v>20</v>
      </c>
      <c r="D49" s="52">
        <v>6</v>
      </c>
      <c r="E49" s="53">
        <v>1180</v>
      </c>
      <c r="F49" s="52">
        <v>11</v>
      </c>
      <c r="G49" s="53">
        <v>2588</v>
      </c>
      <c r="H49" s="52">
        <v>9</v>
      </c>
      <c r="I49" s="53">
        <v>1881</v>
      </c>
      <c r="J49" s="52">
        <v>8</v>
      </c>
      <c r="K49" s="53">
        <v>1674</v>
      </c>
      <c r="L49" s="52">
        <v>8</v>
      </c>
      <c r="M49" s="53">
        <v>1993</v>
      </c>
      <c r="N49" s="52">
        <v>4</v>
      </c>
      <c r="O49" s="53">
        <v>580</v>
      </c>
      <c r="P49" s="52">
        <v>3</v>
      </c>
      <c r="Q49" s="53">
        <v>721</v>
      </c>
      <c r="R49" s="52">
        <v>8</v>
      </c>
      <c r="S49" s="53">
        <v>1684</v>
      </c>
      <c r="T49" s="52">
        <v>5</v>
      </c>
      <c r="U49" s="53">
        <v>907</v>
      </c>
      <c r="V49" s="52">
        <v>11</v>
      </c>
      <c r="W49" s="53">
        <v>2130</v>
      </c>
      <c r="X49" s="52">
        <v>3</v>
      </c>
      <c r="Y49" s="53">
        <v>766</v>
      </c>
      <c r="Z49" s="52">
        <v>7</v>
      </c>
      <c r="AA49" s="53">
        <v>1903</v>
      </c>
      <c r="AB49" s="54">
        <f t="shared" si="17"/>
        <v>83</v>
      </c>
      <c r="AC49" s="55">
        <f t="shared" si="16"/>
        <v>18007</v>
      </c>
    </row>
    <row r="50" spans="1:29" x14ac:dyDescent="0.2">
      <c r="A50" s="33"/>
      <c r="B50" s="2"/>
      <c r="C50" s="2" t="s">
        <v>14</v>
      </c>
      <c r="D50" s="52" t="s">
        <v>23</v>
      </c>
      <c r="E50" s="53">
        <v>292</v>
      </c>
      <c r="F50" s="52" t="s">
        <v>23</v>
      </c>
      <c r="G50" s="53">
        <v>674</v>
      </c>
      <c r="H50" s="52" t="s">
        <v>23</v>
      </c>
      <c r="I50" s="53">
        <v>570</v>
      </c>
      <c r="J50" s="52" t="s">
        <v>23</v>
      </c>
      <c r="K50" s="53">
        <v>537</v>
      </c>
      <c r="L50" s="52" t="s">
        <v>23</v>
      </c>
      <c r="M50" s="53">
        <v>596</v>
      </c>
      <c r="N50" s="52" t="s">
        <v>23</v>
      </c>
      <c r="O50" s="53">
        <v>510</v>
      </c>
      <c r="P50" s="52" t="s">
        <v>23</v>
      </c>
      <c r="Q50" s="53">
        <v>174</v>
      </c>
      <c r="R50" s="52" t="s">
        <v>23</v>
      </c>
      <c r="S50" s="53">
        <v>663</v>
      </c>
      <c r="T50" s="52" t="s">
        <v>23</v>
      </c>
      <c r="U50" s="53">
        <v>401</v>
      </c>
      <c r="V50" s="52" t="s">
        <v>23</v>
      </c>
      <c r="W50" s="53">
        <v>682</v>
      </c>
      <c r="X50" s="52" t="s">
        <v>23</v>
      </c>
      <c r="Y50" s="53">
        <v>402</v>
      </c>
      <c r="Z50" s="52" t="s">
        <v>23</v>
      </c>
      <c r="AA50" s="53">
        <v>265</v>
      </c>
      <c r="AB50" s="54" t="s">
        <v>23</v>
      </c>
      <c r="AC50" s="55">
        <f t="shared" si="16"/>
        <v>5766</v>
      </c>
    </row>
    <row r="51" spans="1:29" x14ac:dyDescent="0.2">
      <c r="A51" s="33"/>
      <c r="B51" s="2"/>
      <c r="C51" s="2" t="s">
        <v>15</v>
      </c>
      <c r="D51" s="52" t="s">
        <v>23</v>
      </c>
      <c r="E51" s="53">
        <v>1472</v>
      </c>
      <c r="F51" s="52" t="s">
        <v>23</v>
      </c>
      <c r="G51" s="53">
        <v>3262</v>
      </c>
      <c r="H51" s="52" t="s">
        <v>23</v>
      </c>
      <c r="I51" s="53">
        <v>2451</v>
      </c>
      <c r="J51" s="52" t="s">
        <v>23</v>
      </c>
      <c r="K51" s="53">
        <v>2211</v>
      </c>
      <c r="L51" s="52" t="s">
        <v>23</v>
      </c>
      <c r="M51" s="53">
        <v>2589</v>
      </c>
      <c r="N51" s="52" t="s">
        <v>23</v>
      </c>
      <c r="O51" s="53">
        <v>1091</v>
      </c>
      <c r="P51" s="52" t="s">
        <v>23</v>
      </c>
      <c r="Q51" s="53">
        <v>895</v>
      </c>
      <c r="R51" s="52" t="s">
        <v>23</v>
      </c>
      <c r="S51" s="53">
        <v>2346</v>
      </c>
      <c r="T51" s="52" t="s">
        <v>23</v>
      </c>
      <c r="U51" s="53">
        <v>1308</v>
      </c>
      <c r="V51" s="52" t="s">
        <v>23</v>
      </c>
      <c r="W51" s="53">
        <v>2812</v>
      </c>
      <c r="X51" s="52" t="s">
        <v>23</v>
      </c>
      <c r="Y51" s="53">
        <v>1168</v>
      </c>
      <c r="Z51" s="52" t="s">
        <v>23</v>
      </c>
      <c r="AA51" s="53">
        <v>2168</v>
      </c>
      <c r="AB51" s="54" t="s">
        <v>23</v>
      </c>
      <c r="AC51" s="55">
        <f t="shared" si="16"/>
        <v>23773</v>
      </c>
    </row>
    <row r="52" spans="1:29" x14ac:dyDescent="0.2">
      <c r="A52" s="33"/>
      <c r="B52" s="2"/>
      <c r="C52" s="2" t="s">
        <v>16</v>
      </c>
      <c r="D52" s="52" t="s">
        <v>23</v>
      </c>
      <c r="E52" s="53">
        <v>768</v>
      </c>
      <c r="F52" s="52" t="s">
        <v>23</v>
      </c>
      <c r="G52" s="53">
        <v>1615</v>
      </c>
      <c r="H52" s="52" t="s">
        <v>23</v>
      </c>
      <c r="I52" s="53">
        <v>373</v>
      </c>
      <c r="J52" s="52" t="s">
        <v>23</v>
      </c>
      <c r="K52" s="53">
        <v>1641</v>
      </c>
      <c r="L52" s="52" t="s">
        <v>23</v>
      </c>
      <c r="M52" s="53">
        <v>189</v>
      </c>
      <c r="N52" s="52" t="s">
        <v>23</v>
      </c>
      <c r="O52" s="53">
        <v>120</v>
      </c>
      <c r="P52" s="52" t="s">
        <v>23</v>
      </c>
      <c r="Q52" s="53">
        <v>922</v>
      </c>
      <c r="R52" s="52" t="s">
        <v>23</v>
      </c>
      <c r="S52" s="53">
        <v>945</v>
      </c>
      <c r="T52" s="52" t="s">
        <v>23</v>
      </c>
      <c r="U52" s="53">
        <v>275</v>
      </c>
      <c r="V52" s="52" t="s">
        <v>23</v>
      </c>
      <c r="W52" s="53">
        <v>127</v>
      </c>
      <c r="X52" s="52" t="s">
        <v>23</v>
      </c>
      <c r="Y52" s="53">
        <v>654</v>
      </c>
      <c r="Z52" s="52" t="s">
        <v>23</v>
      </c>
      <c r="AA52" s="53">
        <v>0</v>
      </c>
      <c r="AB52" s="54" t="s">
        <v>23</v>
      </c>
      <c r="AC52" s="55">
        <f t="shared" si="16"/>
        <v>7629</v>
      </c>
    </row>
    <row r="53" spans="1:29" x14ac:dyDescent="0.2">
      <c r="A53" s="33"/>
      <c r="B53" s="2"/>
      <c r="C53" s="2" t="s">
        <v>17</v>
      </c>
      <c r="D53" s="52" t="s">
        <v>23</v>
      </c>
      <c r="E53" s="53">
        <v>2239</v>
      </c>
      <c r="F53" s="52" t="s">
        <v>23</v>
      </c>
      <c r="G53" s="53">
        <v>4877</v>
      </c>
      <c r="H53" s="52" t="s">
        <v>23</v>
      </c>
      <c r="I53" s="53">
        <v>2824</v>
      </c>
      <c r="J53" s="52" t="s">
        <v>23</v>
      </c>
      <c r="K53" s="53">
        <v>3852</v>
      </c>
      <c r="L53" s="52" t="s">
        <v>23</v>
      </c>
      <c r="M53" s="53">
        <v>2778</v>
      </c>
      <c r="N53" s="52" t="s">
        <v>23</v>
      </c>
      <c r="O53" s="53">
        <v>1211</v>
      </c>
      <c r="P53" s="52" t="s">
        <v>23</v>
      </c>
      <c r="Q53" s="53">
        <v>1817</v>
      </c>
      <c r="R53" s="52" t="s">
        <v>23</v>
      </c>
      <c r="S53" s="53">
        <v>3291</v>
      </c>
      <c r="T53" s="52" t="s">
        <v>23</v>
      </c>
      <c r="U53" s="53">
        <v>1583</v>
      </c>
      <c r="V53" s="52" t="s">
        <v>23</v>
      </c>
      <c r="W53" s="53">
        <v>2939</v>
      </c>
      <c r="X53" s="52" t="s">
        <v>23</v>
      </c>
      <c r="Y53" s="53">
        <v>1822</v>
      </c>
      <c r="Z53" s="52" t="s">
        <v>23</v>
      </c>
      <c r="AA53" s="53">
        <v>2168</v>
      </c>
      <c r="AB53" s="54" t="s">
        <v>23</v>
      </c>
      <c r="AC53" s="55">
        <f>SUMIF($D$2:$AA$2, "Value of Approvals ($000)", D53:AA53)</f>
        <v>31401</v>
      </c>
    </row>
    <row r="54" spans="1:29" x14ac:dyDescent="0.2">
      <c r="B54" s="5" t="s">
        <v>78</v>
      </c>
      <c r="C54" s="5" t="s">
        <v>18</v>
      </c>
      <c r="D54" s="268">
        <v>6</v>
      </c>
      <c r="E54" s="258">
        <v>1887</v>
      </c>
      <c r="F54" s="268">
        <v>2</v>
      </c>
      <c r="G54" s="258">
        <v>430</v>
      </c>
      <c r="H54" s="268">
        <v>4</v>
      </c>
      <c r="I54" s="258">
        <v>975</v>
      </c>
      <c r="J54" s="268">
        <v>5</v>
      </c>
      <c r="K54" s="258">
        <v>1312</v>
      </c>
      <c r="L54" s="268">
        <v>4</v>
      </c>
      <c r="M54" s="258">
        <v>1802</v>
      </c>
      <c r="N54" s="268">
        <v>1</v>
      </c>
      <c r="O54" s="258">
        <v>78</v>
      </c>
      <c r="P54" s="268">
        <v>2</v>
      </c>
      <c r="Q54" s="258">
        <v>455</v>
      </c>
      <c r="R54" s="268">
        <v>2</v>
      </c>
      <c r="S54" s="258">
        <v>958</v>
      </c>
      <c r="T54" s="268">
        <v>5</v>
      </c>
      <c r="U54" s="258">
        <v>1321</v>
      </c>
      <c r="V54" s="268">
        <v>2</v>
      </c>
      <c r="W54" s="258">
        <v>457</v>
      </c>
      <c r="X54" s="268">
        <v>0</v>
      </c>
      <c r="Y54" s="258">
        <v>0</v>
      </c>
      <c r="Z54" s="268">
        <v>2</v>
      </c>
      <c r="AA54" s="258">
        <v>479</v>
      </c>
      <c r="AB54" s="110">
        <f>SUMIF($D$2:$AA$2, "No. of Dwelling Units Approved", D54:AA54)</f>
        <v>35</v>
      </c>
      <c r="AC54" s="111">
        <f t="shared" ref="AC54:AC59" si="18">SUMIF($D$2:$AA$2, "Value of Approvals ($000)", D54:AA54)</f>
        <v>10154</v>
      </c>
    </row>
    <row r="55" spans="1:29" x14ac:dyDescent="0.2">
      <c r="B55" s="5"/>
      <c r="C55" s="5" t="s">
        <v>19</v>
      </c>
      <c r="D55" s="268">
        <v>0</v>
      </c>
      <c r="E55" s="258">
        <v>0</v>
      </c>
      <c r="F55" s="268">
        <v>0</v>
      </c>
      <c r="G55" s="258">
        <v>0</v>
      </c>
      <c r="H55" s="268">
        <v>0</v>
      </c>
      <c r="I55" s="258">
        <v>0</v>
      </c>
      <c r="J55" s="268">
        <v>0</v>
      </c>
      <c r="K55" s="258">
        <v>0</v>
      </c>
      <c r="L55" s="268">
        <v>0</v>
      </c>
      <c r="M55" s="258">
        <v>0</v>
      </c>
      <c r="N55" s="268">
        <v>0</v>
      </c>
      <c r="O55" s="258">
        <v>0</v>
      </c>
      <c r="P55" s="268">
        <v>0</v>
      </c>
      <c r="Q55" s="258">
        <v>0</v>
      </c>
      <c r="R55" s="268">
        <v>0</v>
      </c>
      <c r="S55" s="258">
        <v>0</v>
      </c>
      <c r="T55" s="268">
        <v>0</v>
      </c>
      <c r="U55" s="258">
        <v>0</v>
      </c>
      <c r="V55" s="268">
        <v>0</v>
      </c>
      <c r="W55" s="258">
        <v>0</v>
      </c>
      <c r="X55" s="268">
        <v>0</v>
      </c>
      <c r="Y55" s="258">
        <v>0</v>
      </c>
      <c r="Z55" s="268">
        <v>0</v>
      </c>
      <c r="AA55" s="258">
        <v>0</v>
      </c>
      <c r="AB55" s="110">
        <f t="shared" ref="AB55:AB56" si="19">SUMIF($D$2:$AA$2, "No. of Dwelling Units Approved", D55:AA55)</f>
        <v>0</v>
      </c>
      <c r="AC55" s="111">
        <f t="shared" si="18"/>
        <v>0</v>
      </c>
    </row>
    <row r="56" spans="1:29" x14ac:dyDescent="0.2">
      <c r="B56" s="5"/>
      <c r="C56" s="5" t="s">
        <v>20</v>
      </c>
      <c r="D56" s="268">
        <v>6</v>
      </c>
      <c r="E56" s="258">
        <v>1887</v>
      </c>
      <c r="F56" s="268">
        <v>2</v>
      </c>
      <c r="G56" s="258">
        <v>430</v>
      </c>
      <c r="H56" s="268">
        <v>4</v>
      </c>
      <c r="I56" s="258">
        <v>975</v>
      </c>
      <c r="J56" s="268">
        <v>5</v>
      </c>
      <c r="K56" s="258">
        <v>1312</v>
      </c>
      <c r="L56" s="268">
        <v>4</v>
      </c>
      <c r="M56" s="258">
        <v>1802</v>
      </c>
      <c r="N56" s="268">
        <v>1</v>
      </c>
      <c r="O56" s="258">
        <v>78</v>
      </c>
      <c r="P56" s="268">
        <v>2</v>
      </c>
      <c r="Q56" s="258">
        <v>455</v>
      </c>
      <c r="R56" s="268">
        <v>2</v>
      </c>
      <c r="S56" s="258">
        <v>958</v>
      </c>
      <c r="T56" s="268">
        <v>5</v>
      </c>
      <c r="U56" s="258">
        <v>1321</v>
      </c>
      <c r="V56" s="268">
        <v>2</v>
      </c>
      <c r="W56" s="258">
        <v>457</v>
      </c>
      <c r="X56" s="268">
        <v>0</v>
      </c>
      <c r="Y56" s="258">
        <v>0</v>
      </c>
      <c r="Z56" s="268">
        <v>2</v>
      </c>
      <c r="AA56" s="258">
        <v>479</v>
      </c>
      <c r="AB56" s="110">
        <f t="shared" si="19"/>
        <v>35</v>
      </c>
      <c r="AC56" s="111">
        <f t="shared" si="18"/>
        <v>10154</v>
      </c>
    </row>
    <row r="57" spans="1:29" x14ac:dyDescent="0.2">
      <c r="B57" s="5"/>
      <c r="C57" s="5" t="s">
        <v>14</v>
      </c>
      <c r="D57" s="268" t="s">
        <v>23</v>
      </c>
      <c r="E57" s="258">
        <v>241</v>
      </c>
      <c r="F57" s="268" t="s">
        <v>23</v>
      </c>
      <c r="G57" s="258">
        <v>131</v>
      </c>
      <c r="H57" s="268" t="s">
        <v>23</v>
      </c>
      <c r="I57" s="258">
        <v>71</v>
      </c>
      <c r="J57" s="268" t="s">
        <v>23</v>
      </c>
      <c r="K57" s="258">
        <v>223</v>
      </c>
      <c r="L57" s="268" t="s">
        <v>23</v>
      </c>
      <c r="M57" s="258">
        <v>220</v>
      </c>
      <c r="N57" s="268" t="s">
        <v>23</v>
      </c>
      <c r="O57" s="258">
        <v>65</v>
      </c>
      <c r="P57" s="268" t="s">
        <v>23</v>
      </c>
      <c r="Q57" s="258">
        <v>21</v>
      </c>
      <c r="R57" s="268" t="s">
        <v>23</v>
      </c>
      <c r="S57" s="258">
        <v>91</v>
      </c>
      <c r="T57" s="268" t="s">
        <v>23</v>
      </c>
      <c r="U57" s="258">
        <v>186</v>
      </c>
      <c r="V57" s="268" t="s">
        <v>23</v>
      </c>
      <c r="W57" s="258">
        <v>77</v>
      </c>
      <c r="X57" s="268" t="s">
        <v>23</v>
      </c>
      <c r="Y57" s="258">
        <v>114</v>
      </c>
      <c r="Z57" s="268" t="s">
        <v>23</v>
      </c>
      <c r="AA57" s="258">
        <v>90</v>
      </c>
      <c r="AB57" s="110" t="s">
        <v>23</v>
      </c>
      <c r="AC57" s="111">
        <f t="shared" si="18"/>
        <v>1530</v>
      </c>
    </row>
    <row r="58" spans="1:29" x14ac:dyDescent="0.2">
      <c r="B58" s="5"/>
      <c r="C58" s="5" t="s">
        <v>15</v>
      </c>
      <c r="D58" s="268" t="s">
        <v>23</v>
      </c>
      <c r="E58" s="258">
        <v>2128</v>
      </c>
      <c r="F58" s="268" t="s">
        <v>23</v>
      </c>
      <c r="G58" s="258">
        <v>561</v>
      </c>
      <c r="H58" s="268" t="s">
        <v>23</v>
      </c>
      <c r="I58" s="258">
        <v>1045</v>
      </c>
      <c r="J58" s="268" t="s">
        <v>23</v>
      </c>
      <c r="K58" s="258">
        <v>1535</v>
      </c>
      <c r="L58" s="268" t="s">
        <v>23</v>
      </c>
      <c r="M58" s="258">
        <v>2022</v>
      </c>
      <c r="N58" s="268" t="s">
        <v>23</v>
      </c>
      <c r="O58" s="258">
        <v>143</v>
      </c>
      <c r="P58" s="268" t="s">
        <v>23</v>
      </c>
      <c r="Q58" s="258">
        <v>475</v>
      </c>
      <c r="R58" s="268" t="s">
        <v>23</v>
      </c>
      <c r="S58" s="258">
        <v>1049</v>
      </c>
      <c r="T58" s="268" t="s">
        <v>23</v>
      </c>
      <c r="U58" s="258">
        <v>1506</v>
      </c>
      <c r="V58" s="268" t="s">
        <v>23</v>
      </c>
      <c r="W58" s="258">
        <v>534</v>
      </c>
      <c r="X58" s="268" t="s">
        <v>23</v>
      </c>
      <c r="Y58" s="258">
        <v>114</v>
      </c>
      <c r="Z58" s="268" t="s">
        <v>23</v>
      </c>
      <c r="AA58" s="258">
        <v>569</v>
      </c>
      <c r="AB58" s="110" t="s">
        <v>23</v>
      </c>
      <c r="AC58" s="111">
        <f t="shared" si="18"/>
        <v>11681</v>
      </c>
    </row>
    <row r="59" spans="1:29" x14ac:dyDescent="0.2">
      <c r="B59" s="5"/>
      <c r="C59" s="5" t="s">
        <v>16</v>
      </c>
      <c r="D59" s="268" t="s">
        <v>23</v>
      </c>
      <c r="E59" s="258">
        <v>0</v>
      </c>
      <c r="F59" s="268" t="s">
        <v>23</v>
      </c>
      <c r="G59" s="258">
        <v>0</v>
      </c>
      <c r="H59" s="268" t="s">
        <v>23</v>
      </c>
      <c r="I59" s="258">
        <v>83</v>
      </c>
      <c r="J59" s="268" t="s">
        <v>23</v>
      </c>
      <c r="K59" s="258">
        <v>60</v>
      </c>
      <c r="L59" s="268" t="s">
        <v>23</v>
      </c>
      <c r="M59" s="258">
        <v>1200</v>
      </c>
      <c r="N59" s="268" t="s">
        <v>23</v>
      </c>
      <c r="O59" s="258">
        <v>0</v>
      </c>
      <c r="P59" s="268" t="s">
        <v>23</v>
      </c>
      <c r="Q59" s="258">
        <v>250</v>
      </c>
      <c r="R59" s="268" t="s">
        <v>23</v>
      </c>
      <c r="S59" s="258">
        <v>1410</v>
      </c>
      <c r="T59" s="268" t="s">
        <v>23</v>
      </c>
      <c r="U59" s="258">
        <v>0</v>
      </c>
      <c r="V59" s="268" t="s">
        <v>23</v>
      </c>
      <c r="W59" s="258">
        <v>0</v>
      </c>
      <c r="X59" s="268" t="s">
        <v>23</v>
      </c>
      <c r="Y59" s="258">
        <v>122</v>
      </c>
      <c r="Z59" s="268" t="s">
        <v>23</v>
      </c>
      <c r="AA59" s="258">
        <v>0</v>
      </c>
      <c r="AB59" s="110" t="s">
        <v>23</v>
      </c>
      <c r="AC59" s="111">
        <f t="shared" si="18"/>
        <v>3125</v>
      </c>
    </row>
    <row r="60" spans="1:29" x14ac:dyDescent="0.2">
      <c r="A60" s="24"/>
      <c r="B60" s="24"/>
      <c r="C60" s="24" t="s">
        <v>17</v>
      </c>
      <c r="D60" s="269" t="s">
        <v>23</v>
      </c>
      <c r="E60" s="261">
        <v>2128</v>
      </c>
      <c r="F60" s="269" t="s">
        <v>23</v>
      </c>
      <c r="G60" s="261">
        <v>561</v>
      </c>
      <c r="H60" s="269" t="s">
        <v>23</v>
      </c>
      <c r="I60" s="261">
        <v>1128</v>
      </c>
      <c r="J60" s="269" t="s">
        <v>23</v>
      </c>
      <c r="K60" s="261">
        <v>1595</v>
      </c>
      <c r="L60" s="269" t="s">
        <v>23</v>
      </c>
      <c r="M60" s="261">
        <v>3222</v>
      </c>
      <c r="N60" s="269" t="s">
        <v>23</v>
      </c>
      <c r="O60" s="261">
        <v>143</v>
      </c>
      <c r="P60" s="269" t="s">
        <v>23</v>
      </c>
      <c r="Q60" s="261">
        <v>725</v>
      </c>
      <c r="R60" s="269" t="s">
        <v>23</v>
      </c>
      <c r="S60" s="261">
        <v>2459</v>
      </c>
      <c r="T60" s="269" t="s">
        <v>23</v>
      </c>
      <c r="U60" s="261">
        <v>1506</v>
      </c>
      <c r="V60" s="269" t="s">
        <v>23</v>
      </c>
      <c r="W60" s="261">
        <v>534</v>
      </c>
      <c r="X60" s="269" t="s">
        <v>23</v>
      </c>
      <c r="Y60" s="261">
        <v>237</v>
      </c>
      <c r="Z60" s="269" t="s">
        <v>23</v>
      </c>
      <c r="AA60" s="261">
        <v>569</v>
      </c>
      <c r="AB60" s="280" t="s">
        <v>23</v>
      </c>
      <c r="AC60" s="279">
        <f>SUMIF($D$2:$AA$2, "Value of Approvals ($000)", D60:AA60)</f>
        <v>14807</v>
      </c>
    </row>
    <row r="63" spans="1:29" x14ac:dyDescent="0.2">
      <c r="C63" s="23"/>
    </row>
    <row r="64" spans="1:29" x14ac:dyDescent="0.2">
      <c r="C64" s="23"/>
    </row>
    <row r="65" spans="2:28" x14ac:dyDescent="0.2">
      <c r="C65" s="23"/>
    </row>
    <row r="66" spans="2:28" x14ac:dyDescent="0.2">
      <c r="C66" s="23"/>
    </row>
    <row r="67" spans="2:28" x14ac:dyDescent="0.2">
      <c r="C67" s="23"/>
    </row>
    <row r="68" spans="2:28" x14ac:dyDescent="0.2">
      <c r="C68" s="23"/>
    </row>
    <row r="69" spans="2:28" x14ac:dyDescent="0.2">
      <c r="C69" s="23"/>
    </row>
    <row r="70" spans="2:28" x14ac:dyDescent="0.2">
      <c r="B70" s="19"/>
      <c r="C70" s="23"/>
      <c r="D70" s="18"/>
      <c r="F70" s="18"/>
      <c r="H70" s="18"/>
      <c r="AA70" s="18"/>
    </row>
    <row r="71" spans="2:28" x14ac:dyDescent="0.2">
      <c r="B71" s="19"/>
      <c r="C71" s="22"/>
      <c r="D71" s="18"/>
      <c r="F71" s="18"/>
      <c r="H71" s="18"/>
    </row>
    <row r="72" spans="2:28" x14ac:dyDescent="0.2">
      <c r="B72" s="19"/>
      <c r="C72" s="22"/>
      <c r="D72" s="18"/>
      <c r="F72" s="18"/>
      <c r="H72" s="18"/>
    </row>
    <row r="73" spans="2:28" x14ac:dyDescent="0.2">
      <c r="C73" s="23"/>
    </row>
    <row r="74" spans="2:28" x14ac:dyDescent="0.2">
      <c r="C74" s="23"/>
    </row>
    <row r="75" spans="2:28" x14ac:dyDescent="0.2">
      <c r="C75" s="23"/>
    </row>
    <row r="76" spans="2:28" x14ac:dyDescent="0.2">
      <c r="C76" s="23"/>
      <c r="Z76" s="18"/>
      <c r="AB76" s="18"/>
    </row>
    <row r="77" spans="2:28" x14ac:dyDescent="0.2">
      <c r="C77" s="23"/>
      <c r="Z77" s="18"/>
    </row>
    <row r="78" spans="2:28" x14ac:dyDescent="0.2">
      <c r="C78" s="23"/>
    </row>
  </sheetData>
  <mergeCells count="16">
    <mergeCell ref="Z1:AA1"/>
    <mergeCell ref="AB1:AC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>
      <pane xSplit="3" ySplit="2" topLeftCell="M3" activePane="bottomRight" state="frozenSplit"/>
      <selection pane="topRight" activeCell="AH1" sqref="AH1"/>
      <selection pane="bottomLeft" activeCell="A18" sqref="A18"/>
      <selection pane="bottomRight" activeCell="X47" sqref="X47"/>
    </sheetView>
  </sheetViews>
  <sheetFormatPr defaultRowHeight="12" x14ac:dyDescent="0.2"/>
  <cols>
    <col min="1" max="1" width="19.28515625" style="18" customWidth="1"/>
    <col min="2" max="2" width="25.28515625" style="18" customWidth="1"/>
    <col min="3" max="3" width="20.85546875" style="18" customWidth="1"/>
    <col min="4" max="5" width="9.140625" style="18"/>
    <col min="6" max="27" width="9.140625" style="18" customWidth="1"/>
    <col min="28" max="29" width="9.140625" style="18"/>
    <col min="30" max="30" width="12.7109375" style="18" customWidth="1"/>
    <col min="31" max="16384" width="9.140625" style="18"/>
  </cols>
  <sheetData>
    <row r="1" spans="1:29" x14ac:dyDescent="0.2">
      <c r="A1" s="382" t="s">
        <v>0</v>
      </c>
      <c r="B1" s="382" t="s">
        <v>1</v>
      </c>
      <c r="C1" s="383" t="s">
        <v>2</v>
      </c>
      <c r="D1" s="370">
        <v>41821</v>
      </c>
      <c r="E1" s="371"/>
      <c r="F1" s="370">
        <v>41852</v>
      </c>
      <c r="G1" s="371"/>
      <c r="H1" s="370">
        <v>41883</v>
      </c>
      <c r="I1" s="371"/>
      <c r="J1" s="370">
        <v>41913</v>
      </c>
      <c r="K1" s="371"/>
      <c r="L1" s="370">
        <v>41944</v>
      </c>
      <c r="M1" s="371"/>
      <c r="N1" s="370">
        <v>41974</v>
      </c>
      <c r="O1" s="371"/>
      <c r="P1" s="370">
        <v>42005</v>
      </c>
      <c r="Q1" s="371"/>
      <c r="R1" s="370">
        <v>42036</v>
      </c>
      <c r="S1" s="371"/>
      <c r="T1" s="370">
        <v>42064</v>
      </c>
      <c r="U1" s="371"/>
      <c r="V1" s="370">
        <v>42095</v>
      </c>
      <c r="W1" s="371"/>
      <c r="X1" s="370">
        <v>42125</v>
      </c>
      <c r="Y1" s="371"/>
      <c r="Z1" s="370">
        <v>42156</v>
      </c>
      <c r="AA1" s="371"/>
      <c r="AB1" s="386" t="s">
        <v>13</v>
      </c>
      <c r="AC1" s="386"/>
    </row>
    <row r="2" spans="1:29" ht="58.5" customHeight="1" x14ac:dyDescent="0.2">
      <c r="A2" s="382"/>
      <c r="B2" s="382"/>
      <c r="C2" s="383"/>
      <c r="D2" s="257" t="s">
        <v>3</v>
      </c>
      <c r="E2" s="257" t="s">
        <v>21</v>
      </c>
      <c r="F2" s="257" t="s">
        <v>3</v>
      </c>
      <c r="G2" s="257" t="s">
        <v>21</v>
      </c>
      <c r="H2" s="257" t="s">
        <v>3</v>
      </c>
      <c r="I2" s="257" t="s">
        <v>21</v>
      </c>
      <c r="J2" s="257" t="s">
        <v>3</v>
      </c>
      <c r="K2" s="257" t="s">
        <v>21</v>
      </c>
      <c r="L2" s="257" t="s">
        <v>3</v>
      </c>
      <c r="M2" s="257" t="s">
        <v>21</v>
      </c>
      <c r="N2" s="257" t="s">
        <v>3</v>
      </c>
      <c r="O2" s="257" t="s">
        <v>21</v>
      </c>
      <c r="P2" s="257" t="s">
        <v>3</v>
      </c>
      <c r="Q2" s="257" t="s">
        <v>21</v>
      </c>
      <c r="R2" s="257" t="s">
        <v>3</v>
      </c>
      <c r="S2" s="257" t="s">
        <v>21</v>
      </c>
      <c r="T2" s="257" t="s">
        <v>3</v>
      </c>
      <c r="U2" s="257" t="s">
        <v>21</v>
      </c>
      <c r="V2" s="257" t="s">
        <v>3</v>
      </c>
      <c r="W2" s="257" t="s">
        <v>21</v>
      </c>
      <c r="X2" s="257" t="s">
        <v>3</v>
      </c>
      <c r="Y2" s="257" t="s">
        <v>21</v>
      </c>
      <c r="Z2" s="257" t="s">
        <v>3</v>
      </c>
      <c r="AA2" s="257" t="s">
        <v>21</v>
      </c>
      <c r="AB2" s="275" t="s">
        <v>3</v>
      </c>
      <c r="AC2" s="275" t="s">
        <v>21</v>
      </c>
    </row>
    <row r="3" spans="1:29" x14ac:dyDescent="0.2">
      <c r="A3" s="247">
        <v>30801</v>
      </c>
      <c r="B3" s="52" t="s">
        <v>41</v>
      </c>
      <c r="C3" s="52" t="s">
        <v>18</v>
      </c>
      <c r="D3" s="52">
        <v>5</v>
      </c>
      <c r="E3" s="53">
        <v>1512</v>
      </c>
      <c r="F3" s="52">
        <v>2</v>
      </c>
      <c r="G3" s="53">
        <v>616</v>
      </c>
      <c r="H3" s="52">
        <v>4</v>
      </c>
      <c r="I3" s="53">
        <v>1201</v>
      </c>
      <c r="J3" s="52">
        <v>4</v>
      </c>
      <c r="K3" s="53">
        <v>1501</v>
      </c>
      <c r="L3" s="52">
        <v>8</v>
      </c>
      <c r="M3" s="53">
        <v>2730</v>
      </c>
      <c r="N3" s="52">
        <v>3</v>
      </c>
      <c r="O3" s="53">
        <v>1226</v>
      </c>
      <c r="P3" s="52">
        <v>2</v>
      </c>
      <c r="Q3" s="53">
        <v>670</v>
      </c>
      <c r="R3" s="52">
        <v>0</v>
      </c>
      <c r="S3" s="53">
        <v>0</v>
      </c>
      <c r="T3" s="52">
        <v>0</v>
      </c>
      <c r="U3" s="53">
        <v>0</v>
      </c>
      <c r="V3" s="52">
        <v>1</v>
      </c>
      <c r="W3" s="53">
        <v>170</v>
      </c>
      <c r="X3" s="52">
        <v>3</v>
      </c>
      <c r="Y3" s="53">
        <v>1094</v>
      </c>
      <c r="Z3" s="52">
        <v>2</v>
      </c>
      <c r="AA3" s="53">
        <v>515</v>
      </c>
      <c r="AB3" s="54">
        <f>SUMIF($D$2:$AA$2, "No. of Dwelling Units Approved", D3:AA3)</f>
        <v>34</v>
      </c>
      <c r="AC3" s="55">
        <f t="shared" ref="AC3:AC24" si="0">SUMIF($D$2:$AA$2, "Value of Approvals ($000)", D3:AA3)</f>
        <v>11235</v>
      </c>
    </row>
    <row r="4" spans="1:29" x14ac:dyDescent="0.2">
      <c r="A4" s="247"/>
      <c r="B4" s="52"/>
      <c r="C4" s="52" t="s">
        <v>19</v>
      </c>
      <c r="D4" s="52">
        <v>0</v>
      </c>
      <c r="E4" s="53">
        <v>0</v>
      </c>
      <c r="F4" s="52">
        <v>0</v>
      </c>
      <c r="G4" s="53">
        <v>0</v>
      </c>
      <c r="H4" s="52">
        <v>2</v>
      </c>
      <c r="I4" s="53">
        <v>400</v>
      </c>
      <c r="J4" s="52">
        <v>0</v>
      </c>
      <c r="K4" s="53">
        <v>0</v>
      </c>
      <c r="L4" s="52">
        <v>0</v>
      </c>
      <c r="M4" s="53">
        <v>0</v>
      </c>
      <c r="N4" s="52">
        <v>0</v>
      </c>
      <c r="O4" s="53">
        <v>0</v>
      </c>
      <c r="P4" s="52">
        <v>0</v>
      </c>
      <c r="Q4" s="53">
        <v>0</v>
      </c>
      <c r="R4" s="52">
        <v>0</v>
      </c>
      <c r="S4" s="53">
        <v>0</v>
      </c>
      <c r="T4" s="52">
        <v>0</v>
      </c>
      <c r="U4" s="53">
        <v>0</v>
      </c>
      <c r="V4" s="52">
        <v>0</v>
      </c>
      <c r="W4" s="53">
        <v>0</v>
      </c>
      <c r="X4" s="52">
        <v>0</v>
      </c>
      <c r="Y4" s="53">
        <v>0</v>
      </c>
      <c r="Z4" s="52">
        <v>0</v>
      </c>
      <c r="AA4" s="53">
        <v>0</v>
      </c>
      <c r="AB4" s="54">
        <f>SUMIF($D$2:$AA$2, "No. of Dwelling Units Approved", D4:AA4)</f>
        <v>2</v>
      </c>
      <c r="AC4" s="55">
        <f t="shared" si="0"/>
        <v>400</v>
      </c>
    </row>
    <row r="5" spans="1:29" x14ac:dyDescent="0.2">
      <c r="A5" s="247"/>
      <c r="B5" s="52"/>
      <c r="C5" s="52" t="s">
        <v>20</v>
      </c>
      <c r="D5" s="52">
        <v>5</v>
      </c>
      <c r="E5" s="53">
        <v>1512</v>
      </c>
      <c r="F5" s="52">
        <v>2</v>
      </c>
      <c r="G5" s="53">
        <v>616</v>
      </c>
      <c r="H5" s="52">
        <v>6</v>
      </c>
      <c r="I5" s="53">
        <v>1601</v>
      </c>
      <c r="J5" s="52">
        <v>4</v>
      </c>
      <c r="K5" s="53">
        <v>1501</v>
      </c>
      <c r="L5" s="52">
        <v>8</v>
      </c>
      <c r="M5" s="53">
        <v>2730</v>
      </c>
      <c r="N5" s="52">
        <v>3</v>
      </c>
      <c r="O5" s="53">
        <v>1226</v>
      </c>
      <c r="P5" s="52">
        <v>2</v>
      </c>
      <c r="Q5" s="53">
        <v>670</v>
      </c>
      <c r="R5" s="52">
        <v>0</v>
      </c>
      <c r="S5" s="53">
        <v>0</v>
      </c>
      <c r="T5" s="52">
        <v>0</v>
      </c>
      <c r="U5" s="53">
        <v>0</v>
      </c>
      <c r="V5" s="52">
        <v>1</v>
      </c>
      <c r="W5" s="53">
        <v>170</v>
      </c>
      <c r="X5" s="52">
        <v>3</v>
      </c>
      <c r="Y5" s="53">
        <v>1094</v>
      </c>
      <c r="Z5" s="52">
        <v>2</v>
      </c>
      <c r="AA5" s="53">
        <v>515</v>
      </c>
      <c r="AB5" s="54">
        <f>SUMIF($D$2:$AA$2, "No. of Dwelling Units Approved", D5:AA5)</f>
        <v>36</v>
      </c>
      <c r="AC5" s="55">
        <f t="shared" si="0"/>
        <v>11635</v>
      </c>
    </row>
    <row r="6" spans="1:29" x14ac:dyDescent="0.2">
      <c r="A6" s="247"/>
      <c r="B6" s="52"/>
      <c r="C6" s="52" t="s">
        <v>14</v>
      </c>
      <c r="D6" s="52" t="s">
        <v>23</v>
      </c>
      <c r="E6" s="53">
        <v>473</v>
      </c>
      <c r="F6" s="52" t="s">
        <v>23</v>
      </c>
      <c r="G6" s="53">
        <v>289</v>
      </c>
      <c r="H6" s="52" t="s">
        <v>23</v>
      </c>
      <c r="I6" s="53">
        <v>71</v>
      </c>
      <c r="J6" s="52" t="s">
        <v>23</v>
      </c>
      <c r="K6" s="53">
        <v>313</v>
      </c>
      <c r="L6" s="52" t="s">
        <v>23</v>
      </c>
      <c r="M6" s="53">
        <v>464</v>
      </c>
      <c r="N6" s="52" t="s">
        <v>23</v>
      </c>
      <c r="O6" s="53">
        <v>79</v>
      </c>
      <c r="P6" s="52" t="s">
        <v>23</v>
      </c>
      <c r="Q6" s="53">
        <v>160</v>
      </c>
      <c r="R6" s="52" t="s">
        <v>23</v>
      </c>
      <c r="S6" s="53">
        <v>0</v>
      </c>
      <c r="T6" s="52" t="s">
        <v>23</v>
      </c>
      <c r="U6" s="53">
        <v>269</v>
      </c>
      <c r="V6" s="52" t="s">
        <v>23</v>
      </c>
      <c r="W6" s="53">
        <v>95</v>
      </c>
      <c r="X6" s="52" t="s">
        <v>23</v>
      </c>
      <c r="Y6" s="53">
        <v>2391</v>
      </c>
      <c r="Z6" s="52" t="s">
        <v>23</v>
      </c>
      <c r="AA6" s="53">
        <v>238</v>
      </c>
      <c r="AB6" s="54" t="s">
        <v>23</v>
      </c>
      <c r="AC6" s="55">
        <f t="shared" si="0"/>
        <v>4842</v>
      </c>
    </row>
    <row r="7" spans="1:29" x14ac:dyDescent="0.2">
      <c r="A7" s="247"/>
      <c r="B7" s="52"/>
      <c r="C7" s="52" t="s">
        <v>15</v>
      </c>
      <c r="D7" s="52" t="s">
        <v>23</v>
      </c>
      <c r="E7" s="53">
        <v>1985</v>
      </c>
      <c r="F7" s="52" t="s">
        <v>23</v>
      </c>
      <c r="G7" s="53">
        <v>905</v>
      </c>
      <c r="H7" s="52" t="s">
        <v>23</v>
      </c>
      <c r="I7" s="53">
        <v>1672</v>
      </c>
      <c r="J7" s="52" t="s">
        <v>23</v>
      </c>
      <c r="K7" s="53">
        <v>1814</v>
      </c>
      <c r="L7" s="52" t="s">
        <v>23</v>
      </c>
      <c r="M7" s="53">
        <v>3194</v>
      </c>
      <c r="N7" s="52" t="s">
        <v>23</v>
      </c>
      <c r="O7" s="53">
        <v>1305</v>
      </c>
      <c r="P7" s="52" t="s">
        <v>23</v>
      </c>
      <c r="Q7" s="53">
        <v>830</v>
      </c>
      <c r="R7" s="52" t="s">
        <v>23</v>
      </c>
      <c r="S7" s="53">
        <v>0</v>
      </c>
      <c r="T7" s="52" t="s">
        <v>23</v>
      </c>
      <c r="U7" s="53">
        <v>269</v>
      </c>
      <c r="V7" s="52" t="s">
        <v>23</v>
      </c>
      <c r="W7" s="53">
        <v>265</v>
      </c>
      <c r="X7" s="52" t="s">
        <v>23</v>
      </c>
      <c r="Y7" s="53">
        <v>3485</v>
      </c>
      <c r="Z7" s="52" t="s">
        <v>23</v>
      </c>
      <c r="AA7" s="53">
        <v>753</v>
      </c>
      <c r="AB7" s="54" t="s">
        <v>23</v>
      </c>
      <c r="AC7" s="55">
        <f t="shared" si="0"/>
        <v>16477</v>
      </c>
    </row>
    <row r="8" spans="1:29" x14ac:dyDescent="0.2">
      <c r="A8" s="247"/>
      <c r="B8" s="52"/>
      <c r="C8" s="52" t="s">
        <v>16</v>
      </c>
      <c r="D8" s="52" t="s">
        <v>23</v>
      </c>
      <c r="E8" s="53">
        <v>4032</v>
      </c>
      <c r="F8" s="52" t="s">
        <v>23</v>
      </c>
      <c r="G8" s="53">
        <v>2709</v>
      </c>
      <c r="H8" s="52" t="s">
        <v>23</v>
      </c>
      <c r="I8" s="53">
        <v>618</v>
      </c>
      <c r="J8" s="52" t="s">
        <v>23</v>
      </c>
      <c r="K8" s="53">
        <v>0</v>
      </c>
      <c r="L8" s="52" t="s">
        <v>23</v>
      </c>
      <c r="M8" s="53">
        <v>0</v>
      </c>
      <c r="N8" s="52" t="s">
        <v>23</v>
      </c>
      <c r="O8" s="53">
        <v>161</v>
      </c>
      <c r="P8" s="52" t="s">
        <v>23</v>
      </c>
      <c r="Q8" s="53">
        <v>481</v>
      </c>
      <c r="R8" s="52" t="s">
        <v>23</v>
      </c>
      <c r="S8" s="53">
        <v>0</v>
      </c>
      <c r="T8" s="52" t="s">
        <v>23</v>
      </c>
      <c r="U8" s="53">
        <v>1936</v>
      </c>
      <c r="V8" s="52" t="s">
        <v>23</v>
      </c>
      <c r="W8" s="53">
        <v>60</v>
      </c>
      <c r="X8" s="52" t="s">
        <v>23</v>
      </c>
      <c r="Y8" s="53">
        <v>1670</v>
      </c>
      <c r="Z8" s="52" t="s">
        <v>23</v>
      </c>
      <c r="AA8" s="53">
        <v>211</v>
      </c>
      <c r="AB8" s="54" t="s">
        <v>23</v>
      </c>
      <c r="AC8" s="55">
        <f t="shared" si="0"/>
        <v>11878</v>
      </c>
    </row>
    <row r="9" spans="1:29" x14ac:dyDescent="0.2">
      <c r="A9" s="247"/>
      <c r="B9" s="52"/>
      <c r="C9" s="52" t="s">
        <v>17</v>
      </c>
      <c r="D9" s="52" t="s">
        <v>23</v>
      </c>
      <c r="E9" s="53">
        <v>6017</v>
      </c>
      <c r="F9" s="52" t="s">
        <v>23</v>
      </c>
      <c r="G9" s="53">
        <v>3614</v>
      </c>
      <c r="H9" s="52" t="s">
        <v>23</v>
      </c>
      <c r="I9" s="53">
        <v>2290</v>
      </c>
      <c r="J9" s="52" t="s">
        <v>23</v>
      </c>
      <c r="K9" s="53">
        <v>1814</v>
      </c>
      <c r="L9" s="52" t="s">
        <v>23</v>
      </c>
      <c r="M9" s="53">
        <v>3194</v>
      </c>
      <c r="N9" s="52" t="s">
        <v>23</v>
      </c>
      <c r="O9" s="53">
        <v>1466</v>
      </c>
      <c r="P9" s="52" t="s">
        <v>23</v>
      </c>
      <c r="Q9" s="53">
        <v>1311</v>
      </c>
      <c r="R9" s="52" t="s">
        <v>23</v>
      </c>
      <c r="S9" s="53">
        <v>0</v>
      </c>
      <c r="T9" s="52" t="s">
        <v>23</v>
      </c>
      <c r="U9" s="53">
        <v>2205</v>
      </c>
      <c r="V9" s="52" t="s">
        <v>23</v>
      </c>
      <c r="W9" s="53">
        <v>325</v>
      </c>
      <c r="X9" s="52" t="s">
        <v>23</v>
      </c>
      <c r="Y9" s="53">
        <v>5155</v>
      </c>
      <c r="Z9" s="52" t="s">
        <v>23</v>
      </c>
      <c r="AA9" s="53">
        <v>964</v>
      </c>
      <c r="AB9" s="54" t="s">
        <v>23</v>
      </c>
      <c r="AC9" s="55">
        <f t="shared" si="0"/>
        <v>28355</v>
      </c>
    </row>
    <row r="10" spans="1:29" x14ac:dyDescent="0.2">
      <c r="A10" s="251">
        <v>30802</v>
      </c>
      <c r="B10" s="56" t="s">
        <v>42</v>
      </c>
      <c r="C10" s="56" t="s">
        <v>18</v>
      </c>
      <c r="D10" s="56">
        <v>30</v>
      </c>
      <c r="E10" s="57">
        <v>9976</v>
      </c>
      <c r="F10" s="56">
        <v>14</v>
      </c>
      <c r="G10" s="57">
        <v>3491</v>
      </c>
      <c r="H10" s="56">
        <v>22</v>
      </c>
      <c r="I10" s="57">
        <v>5664</v>
      </c>
      <c r="J10" s="56">
        <v>15</v>
      </c>
      <c r="K10" s="57">
        <v>5280</v>
      </c>
      <c r="L10" s="56">
        <v>17</v>
      </c>
      <c r="M10" s="57">
        <v>5719</v>
      </c>
      <c r="N10" s="56">
        <v>9</v>
      </c>
      <c r="O10" s="57">
        <v>2270</v>
      </c>
      <c r="P10" s="56">
        <v>6</v>
      </c>
      <c r="Q10" s="57">
        <v>1558</v>
      </c>
      <c r="R10" s="56">
        <v>7</v>
      </c>
      <c r="S10" s="57">
        <v>2824</v>
      </c>
      <c r="T10" s="56">
        <v>24</v>
      </c>
      <c r="U10" s="57">
        <v>6647</v>
      </c>
      <c r="V10" s="56">
        <v>20</v>
      </c>
      <c r="W10" s="57">
        <v>5431</v>
      </c>
      <c r="X10" s="56">
        <v>9</v>
      </c>
      <c r="Y10" s="57">
        <v>2577</v>
      </c>
      <c r="Z10" s="56">
        <v>15</v>
      </c>
      <c r="AA10" s="57">
        <v>4383</v>
      </c>
      <c r="AB10" s="110">
        <f>SUMIF($D$2:$AA$2, "No. of Dwelling Units Approved", D10:AA10)</f>
        <v>188</v>
      </c>
      <c r="AC10" s="111">
        <f t="shared" si="0"/>
        <v>55820</v>
      </c>
    </row>
    <row r="11" spans="1:29" x14ac:dyDescent="0.2">
      <c r="A11" s="251"/>
      <c r="B11" s="56"/>
      <c r="C11" s="56" t="s">
        <v>19</v>
      </c>
      <c r="D11" s="56">
        <v>6</v>
      </c>
      <c r="E11" s="57">
        <v>1944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57">
        <v>0</v>
      </c>
      <c r="L11" s="56">
        <v>0</v>
      </c>
      <c r="M11" s="57">
        <v>0</v>
      </c>
      <c r="N11" s="56">
        <v>2</v>
      </c>
      <c r="O11" s="57">
        <v>408</v>
      </c>
      <c r="P11" s="56">
        <v>0</v>
      </c>
      <c r="Q11" s="57">
        <v>0</v>
      </c>
      <c r="R11" s="56">
        <v>4</v>
      </c>
      <c r="S11" s="57">
        <v>733</v>
      </c>
      <c r="T11" s="56">
        <v>4</v>
      </c>
      <c r="U11" s="57">
        <v>670</v>
      </c>
      <c r="V11" s="56">
        <v>8</v>
      </c>
      <c r="W11" s="57">
        <v>1254</v>
      </c>
      <c r="X11" s="56">
        <v>0</v>
      </c>
      <c r="Y11" s="57">
        <v>0</v>
      </c>
      <c r="Z11" s="56">
        <v>0</v>
      </c>
      <c r="AA11" s="57">
        <v>0</v>
      </c>
      <c r="AB11" s="110">
        <f>SUMIF($D$2:$AA$2, "No. of Dwelling Units Approved", D11:AA11)</f>
        <v>24</v>
      </c>
      <c r="AC11" s="111">
        <f t="shared" si="0"/>
        <v>5009</v>
      </c>
    </row>
    <row r="12" spans="1:29" x14ac:dyDescent="0.2">
      <c r="A12" s="251"/>
      <c r="B12" s="56"/>
      <c r="C12" s="56" t="s">
        <v>20</v>
      </c>
      <c r="D12" s="56">
        <v>36</v>
      </c>
      <c r="E12" s="57">
        <v>11920</v>
      </c>
      <c r="F12" s="56">
        <v>14</v>
      </c>
      <c r="G12" s="57">
        <v>3491</v>
      </c>
      <c r="H12" s="56">
        <v>22</v>
      </c>
      <c r="I12" s="57">
        <v>5664</v>
      </c>
      <c r="J12" s="56">
        <v>15</v>
      </c>
      <c r="K12" s="57">
        <v>5280</v>
      </c>
      <c r="L12" s="56">
        <v>17</v>
      </c>
      <c r="M12" s="57">
        <v>5719</v>
      </c>
      <c r="N12" s="56">
        <v>11</v>
      </c>
      <c r="O12" s="57">
        <v>2679</v>
      </c>
      <c r="P12" s="56">
        <v>6</v>
      </c>
      <c r="Q12" s="57">
        <v>1558</v>
      </c>
      <c r="R12" s="56">
        <v>11</v>
      </c>
      <c r="S12" s="57">
        <v>3557</v>
      </c>
      <c r="T12" s="56">
        <v>28</v>
      </c>
      <c r="U12" s="57">
        <v>7317</v>
      </c>
      <c r="V12" s="56">
        <v>28</v>
      </c>
      <c r="W12" s="57">
        <v>6686</v>
      </c>
      <c r="X12" s="56">
        <v>9</v>
      </c>
      <c r="Y12" s="57">
        <v>2577</v>
      </c>
      <c r="Z12" s="56">
        <v>15</v>
      </c>
      <c r="AA12" s="57">
        <v>4383</v>
      </c>
      <c r="AB12" s="110">
        <f>SUMIF($D$2:$AA$2, "No. of Dwelling Units Approved", D12:AA12)</f>
        <v>212</v>
      </c>
      <c r="AC12" s="111">
        <f t="shared" si="0"/>
        <v>60831</v>
      </c>
    </row>
    <row r="13" spans="1:29" x14ac:dyDescent="0.2">
      <c r="A13" s="251"/>
      <c r="B13" s="56"/>
      <c r="C13" s="56" t="s">
        <v>14</v>
      </c>
      <c r="D13" s="56" t="s">
        <v>23</v>
      </c>
      <c r="E13" s="57">
        <v>1473</v>
      </c>
      <c r="F13" s="56" t="s">
        <v>23</v>
      </c>
      <c r="G13" s="57">
        <v>846</v>
      </c>
      <c r="H13" s="56" t="s">
        <v>23</v>
      </c>
      <c r="I13" s="57">
        <v>784</v>
      </c>
      <c r="J13" s="56" t="s">
        <v>23</v>
      </c>
      <c r="K13" s="57">
        <v>1082</v>
      </c>
      <c r="L13" s="56" t="s">
        <v>23</v>
      </c>
      <c r="M13" s="57">
        <v>806</v>
      </c>
      <c r="N13" s="56" t="s">
        <v>23</v>
      </c>
      <c r="O13" s="57">
        <v>842</v>
      </c>
      <c r="P13" s="56" t="s">
        <v>23</v>
      </c>
      <c r="Q13" s="57">
        <v>1021</v>
      </c>
      <c r="R13" s="56" t="s">
        <v>23</v>
      </c>
      <c r="S13" s="57">
        <v>724</v>
      </c>
      <c r="T13" s="56" t="s">
        <v>23</v>
      </c>
      <c r="U13" s="57">
        <v>1182</v>
      </c>
      <c r="V13" s="56" t="s">
        <v>23</v>
      </c>
      <c r="W13" s="57">
        <v>1353</v>
      </c>
      <c r="X13" s="56" t="s">
        <v>23</v>
      </c>
      <c r="Y13" s="57">
        <v>631</v>
      </c>
      <c r="Z13" s="56" t="s">
        <v>23</v>
      </c>
      <c r="AA13" s="57">
        <v>820</v>
      </c>
      <c r="AB13" s="112" t="s">
        <v>23</v>
      </c>
      <c r="AC13" s="111">
        <f t="shared" si="0"/>
        <v>11564</v>
      </c>
    </row>
    <row r="14" spans="1:29" x14ac:dyDescent="0.2">
      <c r="A14" s="251"/>
      <c r="B14" s="56"/>
      <c r="C14" s="56" t="s">
        <v>15</v>
      </c>
      <c r="D14" s="56" t="s">
        <v>23</v>
      </c>
      <c r="E14" s="57">
        <v>13392</v>
      </c>
      <c r="F14" s="56" t="s">
        <v>23</v>
      </c>
      <c r="G14" s="57">
        <v>4337</v>
      </c>
      <c r="H14" s="56" t="s">
        <v>23</v>
      </c>
      <c r="I14" s="57">
        <v>6448</v>
      </c>
      <c r="J14" s="56" t="s">
        <v>23</v>
      </c>
      <c r="K14" s="57">
        <v>6362</v>
      </c>
      <c r="L14" s="56" t="s">
        <v>23</v>
      </c>
      <c r="M14" s="57">
        <v>6525</v>
      </c>
      <c r="N14" s="56" t="s">
        <v>23</v>
      </c>
      <c r="O14" s="57">
        <v>3521</v>
      </c>
      <c r="P14" s="56" t="s">
        <v>23</v>
      </c>
      <c r="Q14" s="57">
        <v>2579</v>
      </c>
      <c r="R14" s="56" t="s">
        <v>23</v>
      </c>
      <c r="S14" s="57">
        <v>4282</v>
      </c>
      <c r="T14" s="56" t="s">
        <v>23</v>
      </c>
      <c r="U14" s="57">
        <v>8498</v>
      </c>
      <c r="V14" s="56" t="s">
        <v>23</v>
      </c>
      <c r="W14" s="57">
        <v>8038</v>
      </c>
      <c r="X14" s="56" t="s">
        <v>23</v>
      </c>
      <c r="Y14" s="57">
        <v>3209</v>
      </c>
      <c r="Z14" s="56" t="s">
        <v>23</v>
      </c>
      <c r="AA14" s="57">
        <v>5203</v>
      </c>
      <c r="AB14" s="112" t="s">
        <v>23</v>
      </c>
      <c r="AC14" s="111">
        <f t="shared" si="0"/>
        <v>72394</v>
      </c>
    </row>
    <row r="15" spans="1:29" x14ac:dyDescent="0.2">
      <c r="A15" s="251"/>
      <c r="B15" s="56"/>
      <c r="C15" s="56" t="s">
        <v>16</v>
      </c>
      <c r="D15" s="56" t="s">
        <v>23</v>
      </c>
      <c r="E15" s="57">
        <v>5988</v>
      </c>
      <c r="F15" s="56" t="s">
        <v>23</v>
      </c>
      <c r="G15" s="57">
        <v>7102</v>
      </c>
      <c r="H15" s="56" t="s">
        <v>23</v>
      </c>
      <c r="I15" s="57">
        <v>3206</v>
      </c>
      <c r="J15" s="56" t="s">
        <v>23</v>
      </c>
      <c r="K15" s="57">
        <v>3607</v>
      </c>
      <c r="L15" s="56" t="s">
        <v>23</v>
      </c>
      <c r="M15" s="57">
        <v>4330</v>
      </c>
      <c r="N15" s="56" t="s">
        <v>23</v>
      </c>
      <c r="O15" s="57">
        <v>904</v>
      </c>
      <c r="P15" s="56" t="s">
        <v>23</v>
      </c>
      <c r="Q15" s="57">
        <v>526</v>
      </c>
      <c r="R15" s="56" t="s">
        <v>23</v>
      </c>
      <c r="S15" s="57">
        <v>1762</v>
      </c>
      <c r="T15" s="56" t="s">
        <v>23</v>
      </c>
      <c r="U15" s="57">
        <v>5891</v>
      </c>
      <c r="V15" s="56" t="s">
        <v>23</v>
      </c>
      <c r="W15" s="57">
        <v>303</v>
      </c>
      <c r="X15" s="56" t="s">
        <v>23</v>
      </c>
      <c r="Y15" s="57">
        <v>5216</v>
      </c>
      <c r="Z15" s="56" t="s">
        <v>23</v>
      </c>
      <c r="AA15" s="57">
        <v>10834</v>
      </c>
      <c r="AB15" s="112" t="s">
        <v>23</v>
      </c>
      <c r="AC15" s="111">
        <f t="shared" si="0"/>
        <v>49669</v>
      </c>
    </row>
    <row r="16" spans="1:29" x14ac:dyDescent="0.2">
      <c r="A16" s="251"/>
      <c r="B16" s="56"/>
      <c r="C16" s="56" t="s">
        <v>17</v>
      </c>
      <c r="D16" s="56" t="s">
        <v>23</v>
      </c>
      <c r="E16" s="57">
        <v>19380</v>
      </c>
      <c r="F16" s="56" t="s">
        <v>23</v>
      </c>
      <c r="G16" s="57">
        <v>11439</v>
      </c>
      <c r="H16" s="56" t="s">
        <v>23</v>
      </c>
      <c r="I16" s="57">
        <v>9654</v>
      </c>
      <c r="J16" s="56" t="s">
        <v>23</v>
      </c>
      <c r="K16" s="57">
        <v>9969</v>
      </c>
      <c r="L16" s="56" t="s">
        <v>23</v>
      </c>
      <c r="M16" s="57">
        <v>10855</v>
      </c>
      <c r="N16" s="56" t="s">
        <v>23</v>
      </c>
      <c r="O16" s="57">
        <v>4425</v>
      </c>
      <c r="P16" s="56" t="s">
        <v>23</v>
      </c>
      <c r="Q16" s="57">
        <v>3105</v>
      </c>
      <c r="R16" s="56" t="s">
        <v>23</v>
      </c>
      <c r="S16" s="57">
        <v>6044</v>
      </c>
      <c r="T16" s="56" t="s">
        <v>23</v>
      </c>
      <c r="U16" s="57">
        <v>14390</v>
      </c>
      <c r="V16" s="56" t="s">
        <v>23</v>
      </c>
      <c r="W16" s="57">
        <v>8341</v>
      </c>
      <c r="X16" s="56" t="s">
        <v>23</v>
      </c>
      <c r="Y16" s="57">
        <v>8425</v>
      </c>
      <c r="Z16" s="56" t="s">
        <v>23</v>
      </c>
      <c r="AA16" s="57">
        <v>16037</v>
      </c>
      <c r="AB16" s="112" t="s">
        <v>23</v>
      </c>
      <c r="AC16" s="111">
        <f t="shared" si="0"/>
        <v>122064</v>
      </c>
    </row>
    <row r="17" spans="1:30" x14ac:dyDescent="0.2">
      <c r="A17" s="247">
        <v>30803</v>
      </c>
      <c r="B17" s="384" t="s">
        <v>83</v>
      </c>
      <c r="C17" s="52" t="s">
        <v>18</v>
      </c>
      <c r="D17" s="52">
        <v>48</v>
      </c>
      <c r="E17" s="53">
        <v>11870</v>
      </c>
      <c r="F17" s="52">
        <v>63</v>
      </c>
      <c r="G17" s="53">
        <v>17412</v>
      </c>
      <c r="H17" s="52">
        <v>50</v>
      </c>
      <c r="I17" s="53">
        <v>13453</v>
      </c>
      <c r="J17" s="52">
        <v>24</v>
      </c>
      <c r="K17" s="53">
        <v>7462</v>
      </c>
      <c r="L17" s="52">
        <v>40</v>
      </c>
      <c r="M17" s="53">
        <v>10471</v>
      </c>
      <c r="N17" s="52">
        <v>44</v>
      </c>
      <c r="O17" s="53">
        <v>11288</v>
      </c>
      <c r="P17" s="52">
        <v>16</v>
      </c>
      <c r="Q17" s="53">
        <v>4799</v>
      </c>
      <c r="R17" s="52">
        <v>25</v>
      </c>
      <c r="S17" s="53">
        <v>6648</v>
      </c>
      <c r="T17" s="52">
        <v>29</v>
      </c>
      <c r="U17" s="53">
        <v>8014</v>
      </c>
      <c r="V17" s="52">
        <v>22</v>
      </c>
      <c r="W17" s="53">
        <v>7020</v>
      </c>
      <c r="X17" s="52">
        <v>27</v>
      </c>
      <c r="Y17" s="53">
        <v>8271</v>
      </c>
      <c r="Z17" s="52">
        <v>38</v>
      </c>
      <c r="AA17" s="53">
        <v>9981</v>
      </c>
      <c r="AB17" s="54">
        <f>SUMIF($D$2:$AA$2, "No. of Dwelling Units Approved", D17:AA17)</f>
        <v>426</v>
      </c>
      <c r="AC17" s="55">
        <f t="shared" si="0"/>
        <v>116689</v>
      </c>
    </row>
    <row r="18" spans="1:30" x14ac:dyDescent="0.2">
      <c r="A18" s="247"/>
      <c r="B18" s="385"/>
      <c r="C18" s="52" t="s">
        <v>19</v>
      </c>
      <c r="D18" s="52">
        <v>5</v>
      </c>
      <c r="E18" s="53">
        <v>820</v>
      </c>
      <c r="F18" s="52">
        <v>0</v>
      </c>
      <c r="G18" s="53">
        <v>0</v>
      </c>
      <c r="H18" s="52">
        <v>5</v>
      </c>
      <c r="I18" s="53">
        <v>957</v>
      </c>
      <c r="J18" s="52">
        <v>54</v>
      </c>
      <c r="K18" s="53">
        <v>13016</v>
      </c>
      <c r="L18" s="52">
        <v>12</v>
      </c>
      <c r="M18" s="53">
        <v>2187</v>
      </c>
      <c r="N18" s="52">
        <v>0</v>
      </c>
      <c r="O18" s="53">
        <v>0</v>
      </c>
      <c r="P18" s="52">
        <v>0</v>
      </c>
      <c r="Q18" s="53">
        <v>0</v>
      </c>
      <c r="R18" s="52">
        <v>9</v>
      </c>
      <c r="S18" s="53">
        <v>1477</v>
      </c>
      <c r="T18" s="52">
        <v>0</v>
      </c>
      <c r="U18" s="53">
        <v>0</v>
      </c>
      <c r="V18" s="52">
        <v>5</v>
      </c>
      <c r="W18" s="53">
        <v>712</v>
      </c>
      <c r="X18" s="52">
        <v>10</v>
      </c>
      <c r="Y18" s="53">
        <v>1989</v>
      </c>
      <c r="Z18" s="52">
        <v>0</v>
      </c>
      <c r="AA18" s="53">
        <v>0</v>
      </c>
      <c r="AB18" s="54">
        <f>SUMIF($D$2:$AA$2, "No. of Dwelling Units Approved", D18:AA18)</f>
        <v>100</v>
      </c>
      <c r="AC18" s="55">
        <f t="shared" si="0"/>
        <v>21158</v>
      </c>
    </row>
    <row r="19" spans="1:30" x14ac:dyDescent="0.2">
      <c r="A19" s="52"/>
      <c r="B19" s="385"/>
      <c r="C19" s="52" t="s">
        <v>20</v>
      </c>
      <c r="D19" s="52">
        <v>53</v>
      </c>
      <c r="E19" s="53">
        <v>12690</v>
      </c>
      <c r="F19" s="52">
        <v>63</v>
      </c>
      <c r="G19" s="53">
        <v>17412</v>
      </c>
      <c r="H19" s="52">
        <v>55</v>
      </c>
      <c r="I19" s="53">
        <v>14410</v>
      </c>
      <c r="J19" s="52">
        <v>78</v>
      </c>
      <c r="K19" s="53">
        <v>20478</v>
      </c>
      <c r="L19" s="52">
        <v>52</v>
      </c>
      <c r="M19" s="53">
        <v>12658</v>
      </c>
      <c r="N19" s="52">
        <v>44</v>
      </c>
      <c r="O19" s="53">
        <v>11288</v>
      </c>
      <c r="P19" s="52">
        <v>16</v>
      </c>
      <c r="Q19" s="53">
        <v>4799</v>
      </c>
      <c r="R19" s="52">
        <v>34</v>
      </c>
      <c r="S19" s="53">
        <v>8125</v>
      </c>
      <c r="T19" s="52">
        <v>29</v>
      </c>
      <c r="U19" s="53">
        <v>8014</v>
      </c>
      <c r="V19" s="52">
        <v>27</v>
      </c>
      <c r="W19" s="53">
        <v>7731</v>
      </c>
      <c r="X19" s="52">
        <v>37</v>
      </c>
      <c r="Y19" s="53">
        <v>10260</v>
      </c>
      <c r="Z19" s="52">
        <v>38</v>
      </c>
      <c r="AA19" s="53">
        <v>9981</v>
      </c>
      <c r="AB19" s="54">
        <f>SUMIF($D$2:$AA$2, "No. of Dwelling Units Approved", D19:AA19)</f>
        <v>526</v>
      </c>
      <c r="AC19" s="55">
        <f t="shared" si="0"/>
        <v>137846</v>
      </c>
    </row>
    <row r="20" spans="1:30" x14ac:dyDescent="0.2">
      <c r="A20" s="52"/>
      <c r="B20" s="385"/>
      <c r="C20" s="52" t="s">
        <v>14</v>
      </c>
      <c r="D20" s="52" t="s">
        <v>23</v>
      </c>
      <c r="E20" s="53">
        <v>1309</v>
      </c>
      <c r="F20" s="52" t="s">
        <v>23</v>
      </c>
      <c r="G20" s="53">
        <v>1372</v>
      </c>
      <c r="H20" s="52" t="s">
        <v>23</v>
      </c>
      <c r="I20" s="53">
        <v>883</v>
      </c>
      <c r="J20" s="52" t="s">
        <v>23</v>
      </c>
      <c r="K20" s="53">
        <v>1286</v>
      </c>
      <c r="L20" s="52" t="s">
        <v>23</v>
      </c>
      <c r="M20" s="53">
        <v>2017</v>
      </c>
      <c r="N20" s="52" t="s">
        <v>23</v>
      </c>
      <c r="O20" s="53">
        <v>1548</v>
      </c>
      <c r="P20" s="52" t="s">
        <v>23</v>
      </c>
      <c r="Q20" s="53">
        <v>736</v>
      </c>
      <c r="R20" s="52" t="s">
        <v>23</v>
      </c>
      <c r="S20" s="53">
        <v>1638</v>
      </c>
      <c r="T20" s="52" t="s">
        <v>23</v>
      </c>
      <c r="U20" s="53">
        <v>882</v>
      </c>
      <c r="V20" s="52" t="s">
        <v>23</v>
      </c>
      <c r="W20" s="53">
        <v>1904</v>
      </c>
      <c r="X20" s="52" t="s">
        <v>23</v>
      </c>
      <c r="Y20" s="53">
        <v>4134</v>
      </c>
      <c r="Z20" s="52" t="s">
        <v>23</v>
      </c>
      <c r="AA20" s="53">
        <v>3562</v>
      </c>
      <c r="AB20" s="54" t="s">
        <v>23</v>
      </c>
      <c r="AC20" s="55">
        <f t="shared" si="0"/>
        <v>21271</v>
      </c>
    </row>
    <row r="21" spans="1:30" x14ac:dyDescent="0.2">
      <c r="A21" s="52"/>
      <c r="B21" s="385"/>
      <c r="C21" s="52" t="s">
        <v>15</v>
      </c>
      <c r="D21" s="52" t="s">
        <v>23</v>
      </c>
      <c r="E21" s="53">
        <v>13998</v>
      </c>
      <c r="F21" s="52" t="s">
        <v>23</v>
      </c>
      <c r="G21" s="53">
        <v>18784</v>
      </c>
      <c r="H21" s="52" t="s">
        <v>23</v>
      </c>
      <c r="I21" s="53">
        <v>15293</v>
      </c>
      <c r="J21" s="52" t="s">
        <v>23</v>
      </c>
      <c r="K21" s="53">
        <v>21763</v>
      </c>
      <c r="L21" s="52" t="s">
        <v>23</v>
      </c>
      <c r="M21" s="53">
        <v>14675</v>
      </c>
      <c r="N21" s="52" t="s">
        <v>23</v>
      </c>
      <c r="O21" s="53">
        <v>12836</v>
      </c>
      <c r="P21" s="52" t="s">
        <v>23</v>
      </c>
      <c r="Q21" s="53">
        <v>5534</v>
      </c>
      <c r="R21" s="52" t="s">
        <v>23</v>
      </c>
      <c r="S21" s="53">
        <v>9764</v>
      </c>
      <c r="T21" s="52" t="s">
        <v>23</v>
      </c>
      <c r="U21" s="53">
        <v>8896</v>
      </c>
      <c r="V21" s="52" t="s">
        <v>23</v>
      </c>
      <c r="W21" s="53">
        <v>9636</v>
      </c>
      <c r="X21" s="52" t="s">
        <v>23</v>
      </c>
      <c r="Y21" s="53">
        <v>14394</v>
      </c>
      <c r="Z21" s="52" t="s">
        <v>23</v>
      </c>
      <c r="AA21" s="53">
        <v>13543</v>
      </c>
      <c r="AB21" s="54" t="s">
        <v>23</v>
      </c>
      <c r="AC21" s="55">
        <f t="shared" si="0"/>
        <v>159116</v>
      </c>
    </row>
    <row r="22" spans="1:30" x14ac:dyDescent="0.2">
      <c r="A22" s="52"/>
      <c r="B22" s="385"/>
      <c r="C22" s="52" t="s">
        <v>16</v>
      </c>
      <c r="D22" s="52" t="s">
        <v>23</v>
      </c>
      <c r="E22" s="53">
        <v>2363</v>
      </c>
      <c r="F22" s="52" t="s">
        <v>23</v>
      </c>
      <c r="G22" s="53">
        <v>4340</v>
      </c>
      <c r="H22" s="52" t="s">
        <v>23</v>
      </c>
      <c r="I22" s="53">
        <v>6177</v>
      </c>
      <c r="J22" s="52" t="s">
        <v>23</v>
      </c>
      <c r="K22" s="53">
        <v>48104</v>
      </c>
      <c r="L22" s="52" t="s">
        <v>23</v>
      </c>
      <c r="M22" s="53">
        <v>1128</v>
      </c>
      <c r="N22" s="52" t="s">
        <v>23</v>
      </c>
      <c r="O22" s="53">
        <v>6214</v>
      </c>
      <c r="P22" s="52" t="s">
        <v>23</v>
      </c>
      <c r="Q22" s="53">
        <v>520</v>
      </c>
      <c r="R22" s="52" t="s">
        <v>23</v>
      </c>
      <c r="S22" s="53">
        <v>763</v>
      </c>
      <c r="T22" s="52" t="s">
        <v>23</v>
      </c>
      <c r="U22" s="53">
        <v>2576</v>
      </c>
      <c r="V22" s="52" t="s">
        <v>23</v>
      </c>
      <c r="W22" s="53">
        <v>2916</v>
      </c>
      <c r="X22" s="52" t="s">
        <v>23</v>
      </c>
      <c r="Y22" s="53">
        <v>17896</v>
      </c>
      <c r="Z22" s="52" t="s">
        <v>23</v>
      </c>
      <c r="AA22" s="53">
        <v>2995</v>
      </c>
      <c r="AB22" s="54" t="s">
        <v>23</v>
      </c>
      <c r="AC22" s="55">
        <f t="shared" si="0"/>
        <v>95992</v>
      </c>
      <c r="AD22" s="32"/>
    </row>
    <row r="23" spans="1:30" x14ac:dyDescent="0.2">
      <c r="A23" s="52"/>
      <c r="B23" s="52"/>
      <c r="C23" s="52" t="s">
        <v>17</v>
      </c>
      <c r="D23" s="52" t="s">
        <v>23</v>
      </c>
      <c r="E23" s="53">
        <v>16362</v>
      </c>
      <c r="F23" s="52" t="s">
        <v>23</v>
      </c>
      <c r="G23" s="53">
        <v>23125</v>
      </c>
      <c r="H23" s="52" t="s">
        <v>23</v>
      </c>
      <c r="I23" s="53">
        <v>21470</v>
      </c>
      <c r="J23" s="52" t="s">
        <v>23</v>
      </c>
      <c r="K23" s="53">
        <v>69868</v>
      </c>
      <c r="L23" s="52" t="s">
        <v>23</v>
      </c>
      <c r="M23" s="53">
        <v>15803</v>
      </c>
      <c r="N23" s="52" t="s">
        <v>23</v>
      </c>
      <c r="O23" s="53">
        <v>19050</v>
      </c>
      <c r="P23" s="52" t="s">
        <v>23</v>
      </c>
      <c r="Q23" s="53">
        <v>6054</v>
      </c>
      <c r="R23" s="52" t="s">
        <v>23</v>
      </c>
      <c r="S23" s="53">
        <v>10527</v>
      </c>
      <c r="T23" s="52" t="s">
        <v>23</v>
      </c>
      <c r="U23" s="53">
        <v>11472</v>
      </c>
      <c r="V23" s="52" t="s">
        <v>23</v>
      </c>
      <c r="W23" s="53">
        <v>12551</v>
      </c>
      <c r="X23" s="52" t="s">
        <v>23</v>
      </c>
      <c r="Y23" s="53">
        <v>32290</v>
      </c>
      <c r="Z23" s="52" t="s">
        <v>23</v>
      </c>
      <c r="AA23" s="53">
        <v>16539</v>
      </c>
      <c r="AB23" s="54" t="s">
        <v>23</v>
      </c>
      <c r="AC23" s="55">
        <f t="shared" si="0"/>
        <v>255111</v>
      </c>
      <c r="AD23" s="32"/>
    </row>
    <row r="24" spans="1:30" x14ac:dyDescent="0.2">
      <c r="A24" s="58">
        <v>308</v>
      </c>
      <c r="B24" s="58" t="s">
        <v>123</v>
      </c>
      <c r="C24" s="58" t="s">
        <v>18</v>
      </c>
      <c r="D24" s="58">
        <f>SUM(D17,D10,D3)</f>
        <v>83</v>
      </c>
      <c r="E24" s="58">
        <f t="shared" ref="E24:AA24" si="1">SUM(E17,E10,E3)</f>
        <v>23358</v>
      </c>
      <c r="F24" s="58">
        <f t="shared" si="1"/>
        <v>79</v>
      </c>
      <c r="G24" s="58">
        <f t="shared" si="1"/>
        <v>21519</v>
      </c>
      <c r="H24" s="58">
        <f t="shared" si="1"/>
        <v>76</v>
      </c>
      <c r="I24" s="58">
        <f t="shared" si="1"/>
        <v>20318</v>
      </c>
      <c r="J24" s="58">
        <f t="shared" si="1"/>
        <v>43</v>
      </c>
      <c r="K24" s="58">
        <f t="shared" si="1"/>
        <v>14243</v>
      </c>
      <c r="L24" s="58">
        <f t="shared" si="1"/>
        <v>65</v>
      </c>
      <c r="M24" s="58">
        <f t="shared" si="1"/>
        <v>18920</v>
      </c>
      <c r="N24" s="58">
        <f t="shared" si="1"/>
        <v>56</v>
      </c>
      <c r="O24" s="58">
        <f t="shared" si="1"/>
        <v>14784</v>
      </c>
      <c r="P24" s="58">
        <f t="shared" si="1"/>
        <v>24</v>
      </c>
      <c r="Q24" s="58">
        <f t="shared" si="1"/>
        <v>7027</v>
      </c>
      <c r="R24" s="58">
        <f t="shared" si="1"/>
        <v>32</v>
      </c>
      <c r="S24" s="58">
        <f t="shared" si="1"/>
        <v>9472</v>
      </c>
      <c r="T24" s="58">
        <f t="shared" si="1"/>
        <v>53</v>
      </c>
      <c r="U24" s="58">
        <f t="shared" si="1"/>
        <v>14661</v>
      </c>
      <c r="V24" s="58">
        <f t="shared" si="1"/>
        <v>43</v>
      </c>
      <c r="W24" s="58">
        <f t="shared" si="1"/>
        <v>12621</v>
      </c>
      <c r="X24" s="58">
        <f t="shared" si="1"/>
        <v>39</v>
      </c>
      <c r="Y24" s="58">
        <f t="shared" si="1"/>
        <v>11942</v>
      </c>
      <c r="Z24" s="58">
        <f t="shared" si="1"/>
        <v>55</v>
      </c>
      <c r="AA24" s="58">
        <f t="shared" si="1"/>
        <v>14879</v>
      </c>
      <c r="AB24" s="58">
        <f>SUMIF($D$2:$AA$2, "No. of Dwelling Units Approved", D24:AA24)</f>
        <v>648</v>
      </c>
      <c r="AC24" s="59">
        <f t="shared" si="0"/>
        <v>183744</v>
      </c>
    </row>
    <row r="25" spans="1:30" x14ac:dyDescent="0.2">
      <c r="A25" s="58"/>
      <c r="B25" s="58"/>
      <c r="C25" s="58" t="s">
        <v>19</v>
      </c>
      <c r="D25" s="58">
        <f>SUM(D18,D11,D4)</f>
        <v>11</v>
      </c>
      <c r="E25" s="58">
        <f t="shared" ref="E25:AC25" si="2">SUM(E18,E11,E4)</f>
        <v>2764</v>
      </c>
      <c r="F25" s="58">
        <f t="shared" si="2"/>
        <v>0</v>
      </c>
      <c r="G25" s="58">
        <f t="shared" si="2"/>
        <v>0</v>
      </c>
      <c r="H25" s="58">
        <f t="shared" si="2"/>
        <v>7</v>
      </c>
      <c r="I25" s="58">
        <f t="shared" si="2"/>
        <v>1357</v>
      </c>
      <c r="J25" s="58">
        <f t="shared" si="2"/>
        <v>54</v>
      </c>
      <c r="K25" s="58">
        <f t="shared" si="2"/>
        <v>13016</v>
      </c>
      <c r="L25" s="58">
        <f t="shared" si="2"/>
        <v>12</v>
      </c>
      <c r="M25" s="58">
        <f t="shared" si="2"/>
        <v>2187</v>
      </c>
      <c r="N25" s="58">
        <f t="shared" si="2"/>
        <v>2</v>
      </c>
      <c r="O25" s="58">
        <f t="shared" si="2"/>
        <v>408</v>
      </c>
      <c r="P25" s="58">
        <f t="shared" si="2"/>
        <v>0</v>
      </c>
      <c r="Q25" s="58">
        <f t="shared" si="2"/>
        <v>0</v>
      </c>
      <c r="R25" s="58">
        <f t="shared" si="2"/>
        <v>13</v>
      </c>
      <c r="S25" s="58">
        <f t="shared" si="2"/>
        <v>2210</v>
      </c>
      <c r="T25" s="58">
        <f t="shared" si="2"/>
        <v>4</v>
      </c>
      <c r="U25" s="58">
        <f t="shared" si="2"/>
        <v>670</v>
      </c>
      <c r="V25" s="58">
        <f t="shared" si="2"/>
        <v>13</v>
      </c>
      <c r="W25" s="58">
        <f t="shared" si="2"/>
        <v>1966</v>
      </c>
      <c r="X25" s="58">
        <f t="shared" si="2"/>
        <v>10</v>
      </c>
      <c r="Y25" s="58">
        <f t="shared" si="2"/>
        <v>1989</v>
      </c>
      <c r="Z25" s="58">
        <f t="shared" si="2"/>
        <v>0</v>
      </c>
      <c r="AA25" s="58">
        <f t="shared" si="2"/>
        <v>0</v>
      </c>
      <c r="AB25" s="58">
        <f t="shared" si="2"/>
        <v>126</v>
      </c>
      <c r="AC25" s="58">
        <f t="shared" si="2"/>
        <v>26567</v>
      </c>
    </row>
    <row r="26" spans="1:30" x14ac:dyDescent="0.2">
      <c r="A26" s="58"/>
      <c r="B26" s="58"/>
      <c r="C26" s="58" t="s">
        <v>20</v>
      </c>
      <c r="D26" s="58">
        <f>SUM(D19,D12,D5)</f>
        <v>94</v>
      </c>
      <c r="E26" s="58">
        <f t="shared" ref="E26:AA26" si="3">SUM(E19,E12,E5)</f>
        <v>26122</v>
      </c>
      <c r="F26" s="58">
        <f t="shared" si="3"/>
        <v>79</v>
      </c>
      <c r="G26" s="58">
        <f t="shared" si="3"/>
        <v>21519</v>
      </c>
      <c r="H26" s="58">
        <f t="shared" si="3"/>
        <v>83</v>
      </c>
      <c r="I26" s="58">
        <f t="shared" si="3"/>
        <v>21675</v>
      </c>
      <c r="J26" s="58">
        <f t="shared" si="3"/>
        <v>97</v>
      </c>
      <c r="K26" s="58">
        <f t="shared" si="3"/>
        <v>27259</v>
      </c>
      <c r="L26" s="58">
        <f t="shared" si="3"/>
        <v>77</v>
      </c>
      <c r="M26" s="58">
        <f t="shared" si="3"/>
        <v>21107</v>
      </c>
      <c r="N26" s="58">
        <f t="shared" si="3"/>
        <v>58</v>
      </c>
      <c r="O26" s="58">
        <f t="shared" si="3"/>
        <v>15193</v>
      </c>
      <c r="P26" s="58">
        <f t="shared" si="3"/>
        <v>24</v>
      </c>
      <c r="Q26" s="58">
        <f t="shared" si="3"/>
        <v>7027</v>
      </c>
      <c r="R26" s="58">
        <f t="shared" si="3"/>
        <v>45</v>
      </c>
      <c r="S26" s="58">
        <f t="shared" si="3"/>
        <v>11682</v>
      </c>
      <c r="T26" s="58">
        <f t="shared" si="3"/>
        <v>57</v>
      </c>
      <c r="U26" s="58">
        <f t="shared" si="3"/>
        <v>15331</v>
      </c>
      <c r="V26" s="58">
        <f t="shared" si="3"/>
        <v>56</v>
      </c>
      <c r="W26" s="58">
        <f t="shared" si="3"/>
        <v>14587</v>
      </c>
      <c r="X26" s="58">
        <f t="shared" si="3"/>
        <v>49</v>
      </c>
      <c r="Y26" s="58">
        <f t="shared" si="3"/>
        <v>13931</v>
      </c>
      <c r="Z26" s="58">
        <f t="shared" si="3"/>
        <v>55</v>
      </c>
      <c r="AA26" s="58">
        <f t="shared" si="3"/>
        <v>14879</v>
      </c>
      <c r="AB26" s="58">
        <f>SUMIF($D$2:$AA$2, "No. of Dwelling Units Approved", D26:AA26)</f>
        <v>774</v>
      </c>
      <c r="AC26" s="59">
        <f t="shared" ref="AC26:AC58" si="4">SUMIF($D$2:$AA$2, "Value of Approvals ($000)", D26:AA26)</f>
        <v>210312</v>
      </c>
    </row>
    <row r="27" spans="1:30" x14ac:dyDescent="0.2">
      <c r="A27" s="58"/>
      <c r="B27" s="58"/>
      <c r="C27" s="58" t="s">
        <v>14</v>
      </c>
      <c r="D27" s="58" t="s">
        <v>23</v>
      </c>
      <c r="E27" s="59">
        <f>SUM(E6,E13,E20)</f>
        <v>3255</v>
      </c>
      <c r="F27" s="58" t="s">
        <v>23</v>
      </c>
      <c r="G27" s="59">
        <f>SUM(G6,G13,G20)</f>
        <v>2507</v>
      </c>
      <c r="H27" s="58" t="s">
        <v>23</v>
      </c>
      <c r="I27" s="59">
        <f>SUM(I6,I13,I20)</f>
        <v>1738</v>
      </c>
      <c r="J27" s="58" t="s">
        <v>23</v>
      </c>
      <c r="K27" s="59">
        <f>SUM(K6,K13,K20)</f>
        <v>2681</v>
      </c>
      <c r="L27" s="58" t="s">
        <v>23</v>
      </c>
      <c r="M27" s="59">
        <f>SUM(M6,M13,M20)</f>
        <v>3287</v>
      </c>
      <c r="N27" s="58" t="s">
        <v>23</v>
      </c>
      <c r="O27" s="59">
        <f>SUM(O6,O13,O20)</f>
        <v>2469</v>
      </c>
      <c r="P27" s="58" t="s">
        <v>23</v>
      </c>
      <c r="Q27" s="59">
        <f>SUM(Q6,Q13,Q20)</f>
        <v>1917</v>
      </c>
      <c r="R27" s="58" t="s">
        <v>23</v>
      </c>
      <c r="S27" s="59">
        <f>SUM(S6,S13,S20)</f>
        <v>2362</v>
      </c>
      <c r="T27" s="58" t="s">
        <v>23</v>
      </c>
      <c r="U27" s="59">
        <f>SUM(U6,U13,U20)</f>
        <v>2333</v>
      </c>
      <c r="V27" s="58" t="s">
        <v>23</v>
      </c>
      <c r="W27" s="59">
        <f>SUM(W6,W13,W20)</f>
        <v>3352</v>
      </c>
      <c r="X27" s="58" t="s">
        <v>23</v>
      </c>
      <c r="Y27" s="59">
        <f>SUM(Y6,Y13,Y20)</f>
        <v>7156</v>
      </c>
      <c r="Z27" s="58" t="s">
        <v>23</v>
      </c>
      <c r="AA27" s="59">
        <f>SUM(AA6,AA13,AA20)</f>
        <v>4620</v>
      </c>
      <c r="AB27" s="58" t="s">
        <v>23</v>
      </c>
      <c r="AC27" s="59">
        <f t="shared" si="4"/>
        <v>37677</v>
      </c>
    </row>
    <row r="28" spans="1:30" x14ac:dyDescent="0.2">
      <c r="A28" s="58"/>
      <c r="B28" s="58"/>
      <c r="C28" s="58" t="s">
        <v>15</v>
      </c>
      <c r="D28" s="58" t="s">
        <v>23</v>
      </c>
      <c r="E28" s="59">
        <v>69543</v>
      </c>
      <c r="F28" s="58" t="s">
        <v>23</v>
      </c>
      <c r="G28" s="59">
        <v>40457</v>
      </c>
      <c r="H28" s="58" t="s">
        <v>23</v>
      </c>
      <c r="I28" s="59">
        <v>56502</v>
      </c>
      <c r="J28" s="58" t="s">
        <v>23</v>
      </c>
      <c r="K28" s="59">
        <v>46772</v>
      </c>
      <c r="L28" s="58" t="s">
        <v>23</v>
      </c>
      <c r="M28" s="59">
        <f t="shared" ref="M28:O30" si="5">SUM(M7,M14,M21)</f>
        <v>24394</v>
      </c>
      <c r="N28" s="58" t="s">
        <v>23</v>
      </c>
      <c r="O28" s="59">
        <f t="shared" si="5"/>
        <v>17662</v>
      </c>
      <c r="P28" s="58" t="s">
        <v>23</v>
      </c>
      <c r="Q28" s="59">
        <f t="shared" ref="Q28" si="6">SUM(Q7,Q14,Q21)</f>
        <v>8943</v>
      </c>
      <c r="R28" s="58" t="s">
        <v>23</v>
      </c>
      <c r="S28" s="59">
        <f t="shared" ref="S28" si="7">SUM(S7,S14,S21)</f>
        <v>14046</v>
      </c>
      <c r="T28" s="58" t="s">
        <v>23</v>
      </c>
      <c r="U28" s="59">
        <f t="shared" ref="U28" si="8">SUM(U7,U14,U21)</f>
        <v>17663</v>
      </c>
      <c r="V28" s="58" t="s">
        <v>23</v>
      </c>
      <c r="W28" s="59">
        <f t="shared" ref="W28" si="9">SUM(W7,W14,W21)</f>
        <v>17939</v>
      </c>
      <c r="X28" s="58" t="s">
        <v>23</v>
      </c>
      <c r="Y28" s="59">
        <f t="shared" ref="Y28" si="10">SUM(Y7,Y14,Y21)</f>
        <v>21088</v>
      </c>
      <c r="Z28" s="58" t="s">
        <v>23</v>
      </c>
      <c r="AA28" s="59">
        <f t="shared" ref="AA28" si="11">SUM(AA7,AA14,AA21)</f>
        <v>19499</v>
      </c>
      <c r="AB28" s="58" t="s">
        <v>23</v>
      </c>
      <c r="AC28" s="59">
        <f t="shared" si="4"/>
        <v>354508</v>
      </c>
    </row>
    <row r="29" spans="1:30" x14ac:dyDescent="0.2">
      <c r="A29" s="58"/>
      <c r="B29" s="58"/>
      <c r="C29" s="58" t="s">
        <v>16</v>
      </c>
      <c r="D29" s="58" t="s">
        <v>23</v>
      </c>
      <c r="E29" s="59">
        <v>14986</v>
      </c>
      <c r="F29" s="58" t="s">
        <v>23</v>
      </c>
      <c r="G29" s="59">
        <v>12114</v>
      </c>
      <c r="H29" s="58" t="s">
        <v>23</v>
      </c>
      <c r="I29" s="59">
        <v>7447</v>
      </c>
      <c r="J29" s="58" t="s">
        <v>23</v>
      </c>
      <c r="K29" s="59">
        <v>13251</v>
      </c>
      <c r="L29" s="58" t="s">
        <v>23</v>
      </c>
      <c r="M29" s="59">
        <f t="shared" si="5"/>
        <v>5458</v>
      </c>
      <c r="N29" s="58" t="s">
        <v>23</v>
      </c>
      <c r="O29" s="59">
        <f t="shared" si="5"/>
        <v>7279</v>
      </c>
      <c r="P29" s="58" t="s">
        <v>23</v>
      </c>
      <c r="Q29" s="59">
        <f t="shared" ref="Q29" si="12">SUM(Q8,Q15,Q22)</f>
        <v>1527</v>
      </c>
      <c r="R29" s="58" t="s">
        <v>23</v>
      </c>
      <c r="S29" s="59">
        <f t="shared" ref="S29" si="13">SUM(S8,S15,S22)</f>
        <v>2525</v>
      </c>
      <c r="T29" s="58" t="s">
        <v>23</v>
      </c>
      <c r="U29" s="59">
        <f t="shared" ref="U29" si="14">SUM(U8,U15,U22)</f>
        <v>10403</v>
      </c>
      <c r="V29" s="58" t="s">
        <v>23</v>
      </c>
      <c r="W29" s="59">
        <f t="shared" ref="W29" si="15">SUM(W8,W15,W22)</f>
        <v>3279</v>
      </c>
      <c r="X29" s="58" t="s">
        <v>23</v>
      </c>
      <c r="Y29" s="59">
        <f t="shared" ref="Y29" si="16">SUM(Y8,Y15,Y22)</f>
        <v>24782</v>
      </c>
      <c r="Z29" s="58" t="s">
        <v>23</v>
      </c>
      <c r="AA29" s="59">
        <f t="shared" ref="AA29" si="17">SUM(AA8,AA15,AA22)</f>
        <v>14040</v>
      </c>
      <c r="AB29" s="58" t="s">
        <v>23</v>
      </c>
      <c r="AC29" s="59">
        <f t="shared" si="4"/>
        <v>117091</v>
      </c>
    </row>
    <row r="30" spans="1:30" x14ac:dyDescent="0.2">
      <c r="A30" s="58"/>
      <c r="B30" s="58"/>
      <c r="C30" s="58" t="s">
        <v>17</v>
      </c>
      <c r="D30" s="58" t="s">
        <v>23</v>
      </c>
      <c r="E30" s="59">
        <v>86821</v>
      </c>
      <c r="F30" s="58" t="s">
        <v>23</v>
      </c>
      <c r="G30" s="59">
        <v>52571</v>
      </c>
      <c r="H30" s="58" t="s">
        <v>23</v>
      </c>
      <c r="I30" s="59">
        <v>63949</v>
      </c>
      <c r="J30" s="58" t="s">
        <v>23</v>
      </c>
      <c r="K30" s="59">
        <v>60023</v>
      </c>
      <c r="L30" s="58" t="s">
        <v>23</v>
      </c>
      <c r="M30" s="59">
        <f t="shared" si="5"/>
        <v>29852</v>
      </c>
      <c r="N30" s="58" t="s">
        <v>23</v>
      </c>
      <c r="O30" s="59">
        <f t="shared" si="5"/>
        <v>24941</v>
      </c>
      <c r="P30" s="58" t="s">
        <v>23</v>
      </c>
      <c r="Q30" s="59">
        <f t="shared" ref="Q30" si="18">SUM(Q9,Q16,Q23)</f>
        <v>10470</v>
      </c>
      <c r="R30" s="58" t="s">
        <v>23</v>
      </c>
      <c r="S30" s="59">
        <f t="shared" ref="S30" si="19">SUM(S9,S16,S23)</f>
        <v>16571</v>
      </c>
      <c r="T30" s="58" t="s">
        <v>23</v>
      </c>
      <c r="U30" s="59">
        <f t="shared" ref="U30" si="20">SUM(U9,U16,U23)</f>
        <v>28067</v>
      </c>
      <c r="V30" s="58" t="s">
        <v>23</v>
      </c>
      <c r="W30" s="59">
        <f t="shared" ref="W30" si="21">SUM(W9,W16,W23)</f>
        <v>21217</v>
      </c>
      <c r="X30" s="58" t="s">
        <v>23</v>
      </c>
      <c r="Y30" s="59">
        <f t="shared" ref="Y30" si="22">SUM(Y9,Y16,Y23)</f>
        <v>45870</v>
      </c>
      <c r="Z30" s="58" t="s">
        <v>23</v>
      </c>
      <c r="AA30" s="59">
        <f t="shared" ref="AA30" si="23">SUM(AA9,AA16,AA23)</f>
        <v>33540</v>
      </c>
      <c r="AB30" s="58" t="s">
        <v>23</v>
      </c>
      <c r="AC30" s="59">
        <f t="shared" si="4"/>
        <v>473892</v>
      </c>
    </row>
    <row r="31" spans="1:30" x14ac:dyDescent="0.2">
      <c r="A31" s="56">
        <v>315031408</v>
      </c>
      <c r="B31" s="56" t="s">
        <v>38</v>
      </c>
      <c r="C31" s="56" t="s">
        <v>18</v>
      </c>
      <c r="D31" s="56">
        <v>1</v>
      </c>
      <c r="E31" s="57">
        <v>333</v>
      </c>
      <c r="F31" s="56">
        <v>0</v>
      </c>
      <c r="G31" s="57">
        <v>0</v>
      </c>
      <c r="H31" s="56">
        <v>0</v>
      </c>
      <c r="I31" s="57">
        <v>0</v>
      </c>
      <c r="J31" s="56">
        <v>2</v>
      </c>
      <c r="K31" s="258">
        <v>331</v>
      </c>
      <c r="L31" s="56">
        <v>1</v>
      </c>
      <c r="M31" s="258">
        <v>325</v>
      </c>
      <c r="N31" s="56">
        <v>0</v>
      </c>
      <c r="O31" s="258">
        <v>0</v>
      </c>
      <c r="P31" s="56">
        <v>1</v>
      </c>
      <c r="Q31" s="56">
        <v>162</v>
      </c>
      <c r="R31" s="56">
        <v>1</v>
      </c>
      <c r="S31" s="56">
        <v>126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258">
        <v>0</v>
      </c>
      <c r="Z31" s="56">
        <v>0</v>
      </c>
      <c r="AA31" s="258">
        <v>0</v>
      </c>
      <c r="AB31" s="110">
        <f>SUMIF($D$2:$AA$2, "No. of Dwelling Units Approved", D31:AA31)</f>
        <v>6</v>
      </c>
      <c r="AC31" s="111">
        <f t="shared" si="4"/>
        <v>1277</v>
      </c>
    </row>
    <row r="32" spans="1:30" x14ac:dyDescent="0.2">
      <c r="A32" s="56"/>
      <c r="B32" s="56"/>
      <c r="C32" s="56" t="s">
        <v>19</v>
      </c>
      <c r="D32" s="56">
        <v>0</v>
      </c>
      <c r="E32" s="57">
        <v>0</v>
      </c>
      <c r="F32" s="56">
        <v>0</v>
      </c>
      <c r="G32" s="57">
        <v>0</v>
      </c>
      <c r="H32" s="56">
        <v>0</v>
      </c>
      <c r="I32" s="57">
        <v>0</v>
      </c>
      <c r="J32" s="56">
        <v>0</v>
      </c>
      <c r="K32" s="258">
        <v>0</v>
      </c>
      <c r="L32" s="56">
        <v>0</v>
      </c>
      <c r="M32" s="258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258">
        <v>0</v>
      </c>
      <c r="Z32" s="56">
        <v>0</v>
      </c>
      <c r="AA32" s="258">
        <v>0</v>
      </c>
      <c r="AB32" s="110">
        <f>SUMIF($D$2:$AA$2, "No. of Dwelling Units Approved", D32:AA32)</f>
        <v>0</v>
      </c>
      <c r="AC32" s="111">
        <f t="shared" si="4"/>
        <v>0</v>
      </c>
    </row>
    <row r="33" spans="1:29" x14ac:dyDescent="0.2">
      <c r="A33" s="56"/>
      <c r="B33" s="56"/>
      <c r="C33" s="56" t="s">
        <v>20</v>
      </c>
      <c r="D33" s="56">
        <v>1</v>
      </c>
      <c r="E33" s="57">
        <v>333</v>
      </c>
      <c r="F33" s="56">
        <v>0</v>
      </c>
      <c r="G33" s="57">
        <v>0</v>
      </c>
      <c r="H33" s="56">
        <v>0</v>
      </c>
      <c r="I33" s="57">
        <v>0</v>
      </c>
      <c r="J33" s="56">
        <v>2</v>
      </c>
      <c r="K33" s="258">
        <v>331</v>
      </c>
      <c r="L33" s="56">
        <v>1</v>
      </c>
      <c r="M33" s="258">
        <v>325</v>
      </c>
      <c r="N33" s="56">
        <v>0</v>
      </c>
      <c r="O33" s="258">
        <v>0</v>
      </c>
      <c r="P33" s="56">
        <v>1</v>
      </c>
      <c r="Q33" s="56">
        <v>162</v>
      </c>
      <c r="R33" s="56">
        <v>1</v>
      </c>
      <c r="S33" s="56">
        <v>126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258">
        <v>0</v>
      </c>
      <c r="Z33" s="56">
        <v>0</v>
      </c>
      <c r="AA33" s="258">
        <v>0</v>
      </c>
      <c r="AB33" s="110">
        <f>SUMIF($D$2:$AA$2, "No. of Dwelling Units Approved", D33:AA33)</f>
        <v>6</v>
      </c>
      <c r="AC33" s="111">
        <f t="shared" si="4"/>
        <v>1277</v>
      </c>
    </row>
    <row r="34" spans="1:29" x14ac:dyDescent="0.2">
      <c r="A34" s="56"/>
      <c r="B34" s="56"/>
      <c r="C34" s="56" t="s">
        <v>14</v>
      </c>
      <c r="D34" s="56" t="s">
        <v>23</v>
      </c>
      <c r="E34" s="57">
        <v>95</v>
      </c>
      <c r="F34" s="56" t="s">
        <v>23</v>
      </c>
      <c r="G34" s="57">
        <v>164</v>
      </c>
      <c r="H34" s="56" t="s">
        <v>23</v>
      </c>
      <c r="I34" s="57">
        <v>0</v>
      </c>
      <c r="J34" s="56" t="s">
        <v>23</v>
      </c>
      <c r="K34" s="258">
        <v>0</v>
      </c>
      <c r="L34" s="56" t="s">
        <v>23</v>
      </c>
      <c r="M34" s="258">
        <v>75</v>
      </c>
      <c r="N34" s="56" t="s">
        <v>23</v>
      </c>
      <c r="O34" s="258">
        <v>35</v>
      </c>
      <c r="P34" s="56" t="s">
        <v>23</v>
      </c>
      <c r="Q34" s="258">
        <v>40</v>
      </c>
      <c r="R34" s="56" t="s">
        <v>23</v>
      </c>
      <c r="S34" s="258">
        <v>0</v>
      </c>
      <c r="T34" s="56" t="s">
        <v>23</v>
      </c>
      <c r="U34" s="258">
        <v>20</v>
      </c>
      <c r="V34" s="56" t="s">
        <v>23</v>
      </c>
      <c r="W34" s="258">
        <v>19</v>
      </c>
      <c r="X34" s="56" t="s">
        <v>23</v>
      </c>
      <c r="Y34" s="258">
        <v>248</v>
      </c>
      <c r="Z34" s="56" t="s">
        <v>23</v>
      </c>
      <c r="AA34" s="258">
        <v>175</v>
      </c>
      <c r="AB34" s="112" t="s">
        <v>23</v>
      </c>
      <c r="AC34" s="111">
        <f t="shared" si="4"/>
        <v>871</v>
      </c>
    </row>
    <row r="35" spans="1:29" x14ac:dyDescent="0.2">
      <c r="A35" s="56"/>
      <c r="B35" s="56"/>
      <c r="C35" s="56" t="s">
        <v>15</v>
      </c>
      <c r="D35" s="56" t="s">
        <v>23</v>
      </c>
      <c r="E35" s="57">
        <v>428</v>
      </c>
      <c r="F35" s="56" t="s">
        <v>23</v>
      </c>
      <c r="G35" s="57">
        <v>164</v>
      </c>
      <c r="H35" s="56" t="s">
        <v>23</v>
      </c>
      <c r="I35" s="57">
        <v>0</v>
      </c>
      <c r="J35" s="56" t="s">
        <v>23</v>
      </c>
      <c r="K35" s="258">
        <v>331</v>
      </c>
      <c r="L35" s="56" t="s">
        <v>23</v>
      </c>
      <c r="M35" s="258">
        <v>400</v>
      </c>
      <c r="N35" s="56" t="s">
        <v>23</v>
      </c>
      <c r="O35" s="258">
        <v>35</v>
      </c>
      <c r="P35" s="56" t="s">
        <v>23</v>
      </c>
      <c r="Q35" s="258">
        <v>202</v>
      </c>
      <c r="R35" s="56" t="s">
        <v>23</v>
      </c>
      <c r="S35" s="258">
        <v>126</v>
      </c>
      <c r="T35" s="56" t="s">
        <v>23</v>
      </c>
      <c r="U35" s="258">
        <v>20</v>
      </c>
      <c r="V35" s="56" t="s">
        <v>23</v>
      </c>
      <c r="W35" s="258">
        <v>19</v>
      </c>
      <c r="X35" s="56" t="s">
        <v>23</v>
      </c>
      <c r="Y35" s="258">
        <v>248</v>
      </c>
      <c r="Z35" s="56" t="s">
        <v>23</v>
      </c>
      <c r="AA35" s="258">
        <v>175</v>
      </c>
      <c r="AB35" s="112" t="s">
        <v>23</v>
      </c>
      <c r="AC35" s="111">
        <f t="shared" si="4"/>
        <v>2148</v>
      </c>
    </row>
    <row r="36" spans="1:29" x14ac:dyDescent="0.2">
      <c r="A36" s="56"/>
      <c r="B36" s="56"/>
      <c r="C36" s="56" t="s">
        <v>16</v>
      </c>
      <c r="D36" s="56" t="s">
        <v>23</v>
      </c>
      <c r="E36" s="57">
        <v>0</v>
      </c>
      <c r="F36" s="56" t="s">
        <v>23</v>
      </c>
      <c r="G36" s="57">
        <v>0</v>
      </c>
      <c r="H36" s="56" t="s">
        <v>23</v>
      </c>
      <c r="I36" s="57">
        <v>2587</v>
      </c>
      <c r="J36" s="56" t="s">
        <v>23</v>
      </c>
      <c r="K36" s="258">
        <v>381</v>
      </c>
      <c r="L36" s="56" t="s">
        <v>23</v>
      </c>
      <c r="M36" s="258">
        <v>0</v>
      </c>
      <c r="N36" s="56" t="s">
        <v>23</v>
      </c>
      <c r="O36" s="258">
        <v>0</v>
      </c>
      <c r="P36" s="56" t="s">
        <v>23</v>
      </c>
      <c r="Q36" s="258">
        <v>0</v>
      </c>
      <c r="R36" s="56" t="s">
        <v>23</v>
      </c>
      <c r="S36" s="258">
        <v>0</v>
      </c>
      <c r="T36" s="56" t="s">
        <v>23</v>
      </c>
      <c r="U36" s="258">
        <v>0</v>
      </c>
      <c r="V36" s="56" t="s">
        <v>23</v>
      </c>
      <c r="W36" s="258">
        <v>0</v>
      </c>
      <c r="X36" s="56" t="s">
        <v>23</v>
      </c>
      <c r="Y36" s="258">
        <v>0</v>
      </c>
      <c r="Z36" s="56" t="s">
        <v>23</v>
      </c>
      <c r="AA36" s="258">
        <v>0</v>
      </c>
      <c r="AB36" s="112" t="s">
        <v>23</v>
      </c>
      <c r="AC36" s="111">
        <f t="shared" si="4"/>
        <v>2968</v>
      </c>
    </row>
    <row r="37" spans="1:29" x14ac:dyDescent="0.2">
      <c r="A37" s="56"/>
      <c r="B37" s="56"/>
      <c r="C37" s="56" t="s">
        <v>17</v>
      </c>
      <c r="D37" s="56" t="s">
        <v>23</v>
      </c>
      <c r="E37" s="57">
        <v>428</v>
      </c>
      <c r="F37" s="56" t="s">
        <v>23</v>
      </c>
      <c r="G37" s="57">
        <v>164</v>
      </c>
      <c r="H37" s="56" t="s">
        <v>23</v>
      </c>
      <c r="I37" s="57">
        <v>2587</v>
      </c>
      <c r="J37" s="56" t="s">
        <v>23</v>
      </c>
      <c r="K37" s="258">
        <v>712</v>
      </c>
      <c r="L37" s="56" t="s">
        <v>23</v>
      </c>
      <c r="M37" s="258">
        <v>400</v>
      </c>
      <c r="N37" s="56" t="s">
        <v>23</v>
      </c>
      <c r="O37" s="258">
        <v>35</v>
      </c>
      <c r="P37" s="56" t="s">
        <v>23</v>
      </c>
      <c r="Q37" s="258">
        <v>202</v>
      </c>
      <c r="R37" s="56" t="s">
        <v>23</v>
      </c>
      <c r="S37" s="258">
        <v>126</v>
      </c>
      <c r="T37" s="56" t="s">
        <v>23</v>
      </c>
      <c r="U37" s="258">
        <v>20</v>
      </c>
      <c r="V37" s="56" t="s">
        <v>23</v>
      </c>
      <c r="W37" s="258">
        <v>19</v>
      </c>
      <c r="X37" s="56" t="s">
        <v>23</v>
      </c>
      <c r="Y37" s="258">
        <v>248</v>
      </c>
      <c r="Z37" s="56" t="s">
        <v>23</v>
      </c>
      <c r="AA37" s="258">
        <v>175</v>
      </c>
      <c r="AB37" s="112" t="s">
        <v>23</v>
      </c>
      <c r="AC37" s="111">
        <f t="shared" si="4"/>
        <v>5116</v>
      </c>
    </row>
    <row r="38" spans="1:29" x14ac:dyDescent="0.2">
      <c r="A38" s="52">
        <v>315031412</v>
      </c>
      <c r="B38" s="52" t="s">
        <v>39</v>
      </c>
      <c r="C38" s="52" t="s">
        <v>18</v>
      </c>
      <c r="D38" s="52">
        <v>3</v>
      </c>
      <c r="E38" s="53">
        <v>970</v>
      </c>
      <c r="F38" s="52">
        <v>0</v>
      </c>
      <c r="G38" s="53">
        <v>0</v>
      </c>
      <c r="H38" s="52">
        <v>0</v>
      </c>
      <c r="I38" s="53">
        <v>0</v>
      </c>
      <c r="J38" s="52">
        <v>2</v>
      </c>
      <c r="K38" s="53">
        <v>953</v>
      </c>
      <c r="L38" s="52">
        <v>0</v>
      </c>
      <c r="M38" s="53">
        <v>0</v>
      </c>
      <c r="N38" s="52">
        <v>2</v>
      </c>
      <c r="O38" s="52">
        <v>793</v>
      </c>
      <c r="P38" s="52">
        <v>0</v>
      </c>
      <c r="Q38" s="52">
        <v>0</v>
      </c>
      <c r="R38" s="52">
        <v>0</v>
      </c>
      <c r="S38" s="52">
        <v>0</v>
      </c>
      <c r="T38" s="52">
        <v>1</v>
      </c>
      <c r="U38" s="52">
        <v>332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3">
        <v>0</v>
      </c>
      <c r="AB38" s="54">
        <f>SUMIF($D$2:$AA$2, "No. of Dwelling Units Approved", D38:AA38)</f>
        <v>8</v>
      </c>
      <c r="AC38" s="55">
        <f t="shared" si="4"/>
        <v>3048</v>
      </c>
    </row>
    <row r="39" spans="1:29" x14ac:dyDescent="0.2">
      <c r="A39" s="52"/>
      <c r="B39" s="52"/>
      <c r="C39" s="52" t="s">
        <v>19</v>
      </c>
      <c r="D39" s="52">
        <v>0</v>
      </c>
      <c r="E39" s="53">
        <v>0</v>
      </c>
      <c r="F39" s="52">
        <v>0</v>
      </c>
      <c r="G39" s="53">
        <v>0</v>
      </c>
      <c r="H39" s="52">
        <v>0</v>
      </c>
      <c r="I39" s="53">
        <v>0</v>
      </c>
      <c r="J39" s="52">
        <v>0</v>
      </c>
      <c r="K39" s="53">
        <v>0</v>
      </c>
      <c r="L39" s="52">
        <v>0</v>
      </c>
      <c r="M39" s="53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3">
        <v>0</v>
      </c>
      <c r="AB39" s="54">
        <f>SUMIF($D$2:$AA$2, "No. of Dwelling Units Approved", D39:AA39)</f>
        <v>0</v>
      </c>
      <c r="AC39" s="55">
        <f t="shared" si="4"/>
        <v>0</v>
      </c>
    </row>
    <row r="40" spans="1:29" x14ac:dyDescent="0.2">
      <c r="A40" s="52"/>
      <c r="B40" s="52"/>
      <c r="C40" s="52" t="s">
        <v>20</v>
      </c>
      <c r="D40" s="52">
        <v>3</v>
      </c>
      <c r="E40" s="53">
        <v>970</v>
      </c>
      <c r="F40" s="52">
        <v>0</v>
      </c>
      <c r="G40" s="53">
        <v>0</v>
      </c>
      <c r="H40" s="52">
        <v>0</v>
      </c>
      <c r="I40" s="53">
        <v>0</v>
      </c>
      <c r="J40" s="52">
        <v>2</v>
      </c>
      <c r="K40" s="53">
        <v>953</v>
      </c>
      <c r="L40" s="52">
        <v>0</v>
      </c>
      <c r="M40" s="53">
        <v>0</v>
      </c>
      <c r="N40" s="52">
        <v>2</v>
      </c>
      <c r="O40" s="52">
        <v>793</v>
      </c>
      <c r="P40" s="52">
        <v>0</v>
      </c>
      <c r="Q40" s="52">
        <v>0</v>
      </c>
      <c r="R40" s="52">
        <v>0</v>
      </c>
      <c r="S40" s="52">
        <v>0</v>
      </c>
      <c r="T40" s="52">
        <v>1</v>
      </c>
      <c r="U40" s="52">
        <v>332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3">
        <v>0</v>
      </c>
      <c r="AB40" s="54">
        <f>SUMIF($D$2:$AA$2, "No. of Dwelling Units Approved", D40:AA40)</f>
        <v>8</v>
      </c>
      <c r="AC40" s="55">
        <f t="shared" si="4"/>
        <v>3048</v>
      </c>
    </row>
    <row r="41" spans="1:29" x14ac:dyDescent="0.2">
      <c r="A41" s="52"/>
      <c r="B41" s="52"/>
      <c r="C41" s="52" t="s">
        <v>14</v>
      </c>
      <c r="D41" s="52" t="s">
        <v>23</v>
      </c>
      <c r="E41" s="53">
        <v>63</v>
      </c>
      <c r="F41" s="56" t="s">
        <v>23</v>
      </c>
      <c r="G41" s="53">
        <v>0</v>
      </c>
      <c r="H41" s="56" t="s">
        <v>23</v>
      </c>
      <c r="I41" s="53">
        <v>0</v>
      </c>
      <c r="J41" s="52" t="s">
        <v>23</v>
      </c>
      <c r="K41" s="53">
        <v>50</v>
      </c>
      <c r="L41" s="52" t="s">
        <v>23</v>
      </c>
      <c r="M41" s="53">
        <v>0</v>
      </c>
      <c r="N41" s="52" t="s">
        <v>23</v>
      </c>
      <c r="O41" s="53">
        <v>393</v>
      </c>
      <c r="P41" s="52" t="s">
        <v>23</v>
      </c>
      <c r="Q41" s="53">
        <v>0</v>
      </c>
      <c r="R41" s="52" t="s">
        <v>23</v>
      </c>
      <c r="S41" s="53">
        <v>0</v>
      </c>
      <c r="T41" s="52" t="s">
        <v>23</v>
      </c>
      <c r="U41" s="53">
        <v>105</v>
      </c>
      <c r="V41" s="52" t="s">
        <v>23</v>
      </c>
      <c r="W41" s="53">
        <v>0</v>
      </c>
      <c r="X41" s="52" t="s">
        <v>23</v>
      </c>
      <c r="Y41" s="53">
        <v>0</v>
      </c>
      <c r="Z41" s="52" t="s">
        <v>23</v>
      </c>
      <c r="AA41" s="53">
        <v>71</v>
      </c>
      <c r="AB41" s="54" t="s">
        <v>23</v>
      </c>
      <c r="AC41" s="55">
        <f t="shared" si="4"/>
        <v>682</v>
      </c>
    </row>
    <row r="42" spans="1:29" x14ac:dyDescent="0.2">
      <c r="A42" s="52"/>
      <c r="B42" s="52"/>
      <c r="C42" s="52" t="s">
        <v>15</v>
      </c>
      <c r="D42" s="52" t="s">
        <v>23</v>
      </c>
      <c r="E42" s="53">
        <v>1032</v>
      </c>
      <c r="F42" s="56" t="s">
        <v>23</v>
      </c>
      <c r="G42" s="53">
        <v>0</v>
      </c>
      <c r="H42" s="56" t="s">
        <v>23</v>
      </c>
      <c r="I42" s="53">
        <v>0</v>
      </c>
      <c r="J42" s="52" t="s">
        <v>23</v>
      </c>
      <c r="K42" s="53">
        <v>1003</v>
      </c>
      <c r="L42" s="52" t="s">
        <v>23</v>
      </c>
      <c r="M42" s="53">
        <v>0</v>
      </c>
      <c r="N42" s="52" t="s">
        <v>23</v>
      </c>
      <c r="O42" s="53">
        <v>1186</v>
      </c>
      <c r="P42" s="52" t="s">
        <v>23</v>
      </c>
      <c r="Q42" s="53">
        <v>0</v>
      </c>
      <c r="R42" s="52" t="s">
        <v>23</v>
      </c>
      <c r="S42" s="53">
        <v>0</v>
      </c>
      <c r="T42" s="52" t="s">
        <v>23</v>
      </c>
      <c r="U42" s="53">
        <v>437</v>
      </c>
      <c r="V42" s="52" t="s">
        <v>23</v>
      </c>
      <c r="W42" s="53">
        <v>0</v>
      </c>
      <c r="X42" s="52" t="s">
        <v>23</v>
      </c>
      <c r="Y42" s="53">
        <v>0</v>
      </c>
      <c r="Z42" s="52" t="s">
        <v>23</v>
      </c>
      <c r="AA42" s="53">
        <v>71</v>
      </c>
      <c r="AB42" s="54" t="s">
        <v>23</v>
      </c>
      <c r="AC42" s="55">
        <f t="shared" si="4"/>
        <v>3729</v>
      </c>
    </row>
    <row r="43" spans="1:29" x14ac:dyDescent="0.2">
      <c r="A43" s="52"/>
      <c r="B43" s="52"/>
      <c r="C43" s="52" t="s">
        <v>16</v>
      </c>
      <c r="D43" s="52" t="s">
        <v>23</v>
      </c>
      <c r="E43" s="53">
        <v>293</v>
      </c>
      <c r="F43" s="56" t="s">
        <v>23</v>
      </c>
      <c r="G43" s="53">
        <v>0</v>
      </c>
      <c r="H43" s="56" t="s">
        <v>23</v>
      </c>
      <c r="I43" s="53">
        <v>0</v>
      </c>
      <c r="J43" s="52" t="s">
        <v>23</v>
      </c>
      <c r="K43" s="53">
        <v>0</v>
      </c>
      <c r="L43" s="52" t="s">
        <v>23</v>
      </c>
      <c r="M43" s="53">
        <v>0</v>
      </c>
      <c r="N43" s="52" t="s">
        <v>23</v>
      </c>
      <c r="O43" s="53">
        <v>400</v>
      </c>
      <c r="P43" s="52" t="s">
        <v>23</v>
      </c>
      <c r="Q43" s="53">
        <v>0</v>
      </c>
      <c r="R43" s="52" t="s">
        <v>23</v>
      </c>
      <c r="S43" s="53">
        <v>0</v>
      </c>
      <c r="T43" s="52" t="s">
        <v>23</v>
      </c>
      <c r="U43" s="53">
        <v>0</v>
      </c>
      <c r="V43" s="52" t="s">
        <v>23</v>
      </c>
      <c r="W43" s="53">
        <v>0</v>
      </c>
      <c r="X43" s="52" t="s">
        <v>23</v>
      </c>
      <c r="Y43" s="53">
        <v>0</v>
      </c>
      <c r="Z43" s="52" t="s">
        <v>23</v>
      </c>
      <c r="AA43" s="53">
        <v>370</v>
      </c>
      <c r="AB43" s="54" t="s">
        <v>23</v>
      </c>
      <c r="AC43" s="55">
        <f t="shared" si="4"/>
        <v>1063</v>
      </c>
    </row>
    <row r="44" spans="1:29" x14ac:dyDescent="0.2">
      <c r="A44" s="52"/>
      <c r="B44" s="52"/>
      <c r="C44" s="52" t="s">
        <v>17</v>
      </c>
      <c r="D44" s="52" t="s">
        <v>23</v>
      </c>
      <c r="E44" s="53">
        <v>1325</v>
      </c>
      <c r="F44" s="56" t="s">
        <v>23</v>
      </c>
      <c r="G44" s="53">
        <v>0</v>
      </c>
      <c r="H44" s="56" t="s">
        <v>23</v>
      </c>
      <c r="I44" s="53">
        <v>0</v>
      </c>
      <c r="J44" s="52" t="s">
        <v>23</v>
      </c>
      <c r="K44" s="53">
        <v>1003</v>
      </c>
      <c r="L44" s="52" t="s">
        <v>23</v>
      </c>
      <c r="M44" s="53">
        <v>0</v>
      </c>
      <c r="N44" s="52" t="s">
        <v>23</v>
      </c>
      <c r="O44" s="53">
        <v>1586</v>
      </c>
      <c r="P44" s="52" t="s">
        <v>23</v>
      </c>
      <c r="Q44" s="53">
        <v>0</v>
      </c>
      <c r="R44" s="52" t="s">
        <v>23</v>
      </c>
      <c r="S44" s="53">
        <v>0</v>
      </c>
      <c r="T44" s="52" t="s">
        <v>23</v>
      </c>
      <c r="U44" s="53">
        <v>437</v>
      </c>
      <c r="V44" s="52" t="s">
        <v>23</v>
      </c>
      <c r="W44" s="53">
        <v>0</v>
      </c>
      <c r="X44" s="52" t="s">
        <v>23</v>
      </c>
      <c r="Y44" s="53">
        <v>0</v>
      </c>
      <c r="Z44" s="52" t="s">
        <v>23</v>
      </c>
      <c r="AA44" s="53">
        <v>441</v>
      </c>
      <c r="AB44" s="54" t="s">
        <v>23</v>
      </c>
      <c r="AC44" s="55">
        <f t="shared" si="4"/>
        <v>4792</v>
      </c>
    </row>
    <row r="45" spans="1:29" x14ac:dyDescent="0.2">
      <c r="A45" s="268">
        <v>315031410</v>
      </c>
      <c r="B45" s="268" t="s">
        <v>40</v>
      </c>
      <c r="C45" s="56" t="s">
        <v>18</v>
      </c>
      <c r="D45" s="56">
        <v>0</v>
      </c>
      <c r="E45" s="57">
        <v>0</v>
      </c>
      <c r="F45" s="56">
        <v>1</v>
      </c>
      <c r="G45" s="57">
        <v>66</v>
      </c>
      <c r="H45" s="56">
        <v>0</v>
      </c>
      <c r="I45" s="57">
        <v>0</v>
      </c>
      <c r="J45" s="56">
        <v>0</v>
      </c>
      <c r="K45" s="258">
        <v>0</v>
      </c>
      <c r="L45" s="56">
        <v>0</v>
      </c>
      <c r="M45" s="258">
        <v>0</v>
      </c>
      <c r="N45" s="56">
        <v>0</v>
      </c>
      <c r="O45" s="258">
        <v>0</v>
      </c>
      <c r="P45" s="56">
        <v>0</v>
      </c>
      <c r="Q45" s="258">
        <v>0</v>
      </c>
      <c r="R45" s="56">
        <v>0</v>
      </c>
      <c r="S45" s="258">
        <v>0</v>
      </c>
      <c r="T45" s="56">
        <v>0</v>
      </c>
      <c r="U45" s="258">
        <v>0</v>
      </c>
      <c r="V45" s="56">
        <v>0</v>
      </c>
      <c r="W45" s="258">
        <v>0</v>
      </c>
      <c r="X45" s="56">
        <v>0</v>
      </c>
      <c r="Y45" s="258">
        <v>0</v>
      </c>
      <c r="Z45" s="56">
        <v>0</v>
      </c>
      <c r="AA45" s="258">
        <v>0</v>
      </c>
      <c r="AB45" s="110">
        <f>SUMIF($D$2:$AA$2, "No. of Dwelling Units Approved", D45:AA45)</f>
        <v>1</v>
      </c>
      <c r="AC45" s="111">
        <f t="shared" si="4"/>
        <v>66</v>
      </c>
    </row>
    <row r="46" spans="1:29" x14ac:dyDescent="0.2">
      <c r="A46" s="268"/>
      <c r="B46" s="268"/>
      <c r="C46" s="56" t="s">
        <v>19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0</v>
      </c>
      <c r="J46" s="56">
        <v>0</v>
      </c>
      <c r="K46" s="258">
        <v>0</v>
      </c>
      <c r="L46" s="56">
        <v>0</v>
      </c>
      <c r="M46" s="258">
        <v>0</v>
      </c>
      <c r="N46" s="56">
        <v>0</v>
      </c>
      <c r="O46" s="258">
        <v>0</v>
      </c>
      <c r="P46" s="56">
        <v>0</v>
      </c>
      <c r="Q46" s="258">
        <v>0</v>
      </c>
      <c r="R46" s="56">
        <v>0</v>
      </c>
      <c r="S46" s="258">
        <v>0</v>
      </c>
      <c r="T46" s="56">
        <v>0</v>
      </c>
      <c r="U46" s="258">
        <v>0</v>
      </c>
      <c r="V46" s="56">
        <v>0</v>
      </c>
      <c r="W46" s="258">
        <v>0</v>
      </c>
      <c r="X46" s="56">
        <v>0</v>
      </c>
      <c r="Y46" s="258">
        <v>0</v>
      </c>
      <c r="Z46" s="56">
        <v>0</v>
      </c>
      <c r="AA46" s="258">
        <v>0</v>
      </c>
      <c r="AB46" s="110">
        <f>SUMIF($D$2:$AA$2, "No. of Dwelling Units Approved", D46:AA46)</f>
        <v>0</v>
      </c>
      <c r="AC46" s="111">
        <f t="shared" si="4"/>
        <v>0</v>
      </c>
    </row>
    <row r="47" spans="1:29" x14ac:dyDescent="0.2">
      <c r="A47" s="268"/>
      <c r="B47" s="268"/>
      <c r="C47" s="56" t="s">
        <v>20</v>
      </c>
      <c r="D47" s="56">
        <v>0</v>
      </c>
      <c r="E47" s="57">
        <v>0</v>
      </c>
      <c r="F47" s="56">
        <v>1</v>
      </c>
      <c r="G47" s="57">
        <v>66</v>
      </c>
      <c r="H47" s="56">
        <v>0</v>
      </c>
      <c r="I47" s="57">
        <v>0</v>
      </c>
      <c r="J47" s="56">
        <v>0</v>
      </c>
      <c r="K47" s="258">
        <v>0</v>
      </c>
      <c r="L47" s="56">
        <v>0</v>
      </c>
      <c r="M47" s="258">
        <v>0</v>
      </c>
      <c r="N47" s="56">
        <v>0</v>
      </c>
      <c r="O47" s="258">
        <v>0</v>
      </c>
      <c r="P47" s="56">
        <v>0</v>
      </c>
      <c r="Q47" s="258">
        <v>0</v>
      </c>
      <c r="R47" s="56">
        <v>0</v>
      </c>
      <c r="S47" s="258">
        <v>0</v>
      </c>
      <c r="T47" s="56">
        <v>0</v>
      </c>
      <c r="U47" s="258">
        <v>0</v>
      </c>
      <c r="V47" s="56">
        <v>0</v>
      </c>
      <c r="W47" s="258">
        <v>0</v>
      </c>
      <c r="X47" s="56">
        <v>0</v>
      </c>
      <c r="Y47" s="258">
        <v>0</v>
      </c>
      <c r="Z47" s="56">
        <v>0</v>
      </c>
      <c r="AA47" s="258">
        <v>0</v>
      </c>
      <c r="AB47" s="110">
        <f>SUMIF($D$2:$AA$2, "No. of Dwelling Units Approved", D47:AA47)</f>
        <v>1</v>
      </c>
      <c r="AC47" s="111">
        <f t="shared" si="4"/>
        <v>66</v>
      </c>
    </row>
    <row r="48" spans="1:29" x14ac:dyDescent="0.2">
      <c r="A48" s="268"/>
      <c r="B48" s="268"/>
      <c r="C48" s="56" t="s">
        <v>14</v>
      </c>
      <c r="D48" s="56" t="s">
        <v>23</v>
      </c>
      <c r="E48" s="57">
        <v>0</v>
      </c>
      <c r="F48" s="56" t="s">
        <v>23</v>
      </c>
      <c r="G48" s="57">
        <v>224</v>
      </c>
      <c r="H48" s="56" t="s">
        <v>23</v>
      </c>
      <c r="I48" s="57">
        <v>0</v>
      </c>
      <c r="J48" s="56" t="s">
        <v>23</v>
      </c>
      <c r="K48" s="258">
        <v>0</v>
      </c>
      <c r="L48" s="56" t="s">
        <v>23</v>
      </c>
      <c r="M48" s="258">
        <v>95</v>
      </c>
      <c r="N48" s="56" t="s">
        <v>23</v>
      </c>
      <c r="O48" s="258">
        <v>0</v>
      </c>
      <c r="P48" s="56" t="s">
        <v>23</v>
      </c>
      <c r="Q48" s="258">
        <v>0</v>
      </c>
      <c r="R48" s="56" t="s">
        <v>23</v>
      </c>
      <c r="S48" s="258">
        <v>0</v>
      </c>
      <c r="T48" s="56" t="s">
        <v>23</v>
      </c>
      <c r="U48" s="258">
        <v>0</v>
      </c>
      <c r="V48" s="56" t="s">
        <v>23</v>
      </c>
      <c r="W48" s="258">
        <v>0</v>
      </c>
      <c r="X48" s="56" t="s">
        <v>23</v>
      </c>
      <c r="Y48" s="258">
        <v>190</v>
      </c>
      <c r="Z48" s="56" t="s">
        <v>23</v>
      </c>
      <c r="AA48" s="258">
        <v>0</v>
      </c>
      <c r="AB48" s="112" t="s">
        <v>23</v>
      </c>
      <c r="AC48" s="111">
        <f t="shared" si="4"/>
        <v>509</v>
      </c>
    </row>
    <row r="49" spans="1:30" x14ac:dyDescent="0.2">
      <c r="A49" s="268"/>
      <c r="B49" s="268"/>
      <c r="C49" s="56" t="s">
        <v>15</v>
      </c>
      <c r="D49" s="56" t="s">
        <v>23</v>
      </c>
      <c r="E49" s="57">
        <v>0</v>
      </c>
      <c r="F49" s="56" t="s">
        <v>23</v>
      </c>
      <c r="G49" s="57">
        <v>290</v>
      </c>
      <c r="H49" s="56" t="s">
        <v>23</v>
      </c>
      <c r="I49" s="57">
        <v>0</v>
      </c>
      <c r="J49" s="56" t="s">
        <v>23</v>
      </c>
      <c r="K49" s="258">
        <v>0</v>
      </c>
      <c r="L49" s="56" t="s">
        <v>23</v>
      </c>
      <c r="M49" s="258">
        <v>95</v>
      </c>
      <c r="N49" s="56" t="s">
        <v>23</v>
      </c>
      <c r="O49" s="258">
        <v>0</v>
      </c>
      <c r="P49" s="56" t="s">
        <v>23</v>
      </c>
      <c r="Q49" s="258">
        <v>0</v>
      </c>
      <c r="R49" s="56" t="s">
        <v>23</v>
      </c>
      <c r="S49" s="258">
        <v>0</v>
      </c>
      <c r="T49" s="56" t="s">
        <v>23</v>
      </c>
      <c r="U49" s="258">
        <v>0</v>
      </c>
      <c r="V49" s="56" t="s">
        <v>23</v>
      </c>
      <c r="W49" s="258">
        <v>0</v>
      </c>
      <c r="X49" s="56" t="s">
        <v>23</v>
      </c>
      <c r="Y49" s="258">
        <v>190</v>
      </c>
      <c r="Z49" s="56" t="s">
        <v>23</v>
      </c>
      <c r="AA49" s="258">
        <v>0</v>
      </c>
      <c r="AB49" s="112" t="s">
        <v>23</v>
      </c>
      <c r="AC49" s="111">
        <f t="shared" si="4"/>
        <v>575</v>
      </c>
    </row>
    <row r="50" spans="1:30" x14ac:dyDescent="0.2">
      <c r="A50" s="268"/>
      <c r="B50" s="268"/>
      <c r="C50" s="56" t="s">
        <v>16</v>
      </c>
      <c r="D50" s="56" t="s">
        <v>23</v>
      </c>
      <c r="E50" s="57">
        <v>0</v>
      </c>
      <c r="F50" s="56" t="s">
        <v>23</v>
      </c>
      <c r="G50" s="57">
        <v>0</v>
      </c>
      <c r="H50" s="56" t="s">
        <v>23</v>
      </c>
      <c r="I50" s="57">
        <v>0</v>
      </c>
      <c r="J50" s="56" t="s">
        <v>23</v>
      </c>
      <c r="K50" s="258">
        <v>0</v>
      </c>
      <c r="L50" s="56" t="s">
        <v>23</v>
      </c>
      <c r="M50" s="258">
        <v>0</v>
      </c>
      <c r="N50" s="56" t="s">
        <v>23</v>
      </c>
      <c r="O50" s="258">
        <v>0</v>
      </c>
      <c r="P50" s="56" t="s">
        <v>23</v>
      </c>
      <c r="Q50" s="258">
        <v>0</v>
      </c>
      <c r="R50" s="56" t="s">
        <v>23</v>
      </c>
      <c r="S50" s="258">
        <v>0</v>
      </c>
      <c r="T50" s="56" t="s">
        <v>23</v>
      </c>
      <c r="U50" s="258">
        <v>0</v>
      </c>
      <c r="V50" s="56" t="s">
        <v>23</v>
      </c>
      <c r="W50" s="258">
        <v>0</v>
      </c>
      <c r="X50" s="56" t="s">
        <v>23</v>
      </c>
      <c r="Y50" s="258">
        <v>0</v>
      </c>
      <c r="Z50" s="56" t="s">
        <v>23</v>
      </c>
      <c r="AA50" s="258">
        <v>0</v>
      </c>
      <c r="AB50" s="112" t="s">
        <v>23</v>
      </c>
      <c r="AC50" s="111">
        <f t="shared" si="4"/>
        <v>0</v>
      </c>
    </row>
    <row r="51" spans="1:30" x14ac:dyDescent="0.2">
      <c r="A51" s="268"/>
      <c r="B51" s="268"/>
      <c r="C51" s="56" t="s">
        <v>17</v>
      </c>
      <c r="D51" s="56" t="s">
        <v>23</v>
      </c>
      <c r="E51" s="57">
        <v>0</v>
      </c>
      <c r="F51" s="56" t="s">
        <v>23</v>
      </c>
      <c r="G51" s="57">
        <v>290</v>
      </c>
      <c r="H51" s="56" t="s">
        <v>23</v>
      </c>
      <c r="I51" s="57">
        <v>0</v>
      </c>
      <c r="J51" s="56" t="s">
        <v>23</v>
      </c>
      <c r="K51" s="258">
        <v>0</v>
      </c>
      <c r="L51" s="56" t="s">
        <v>23</v>
      </c>
      <c r="M51" s="258">
        <v>95</v>
      </c>
      <c r="N51" s="56" t="s">
        <v>23</v>
      </c>
      <c r="O51" s="258">
        <v>0</v>
      </c>
      <c r="P51" s="56" t="s">
        <v>23</v>
      </c>
      <c r="Q51" s="258">
        <v>0</v>
      </c>
      <c r="R51" s="56" t="s">
        <v>23</v>
      </c>
      <c r="S51" s="258">
        <v>0</v>
      </c>
      <c r="T51" s="56" t="s">
        <v>23</v>
      </c>
      <c r="U51" s="258">
        <v>0</v>
      </c>
      <c r="V51" s="56" t="s">
        <v>23</v>
      </c>
      <c r="W51" s="258">
        <v>0</v>
      </c>
      <c r="X51" s="56" t="s">
        <v>23</v>
      </c>
      <c r="Y51" s="258">
        <v>190</v>
      </c>
      <c r="Z51" s="56" t="s">
        <v>23</v>
      </c>
      <c r="AA51" s="258">
        <v>0</v>
      </c>
      <c r="AB51" s="112" t="s">
        <v>23</v>
      </c>
      <c r="AC51" s="111">
        <f t="shared" si="4"/>
        <v>575</v>
      </c>
    </row>
    <row r="52" spans="1:30" x14ac:dyDescent="0.2">
      <c r="A52" s="381" t="s">
        <v>67</v>
      </c>
      <c r="B52" s="296" t="s">
        <v>37</v>
      </c>
      <c r="C52" s="58" t="s">
        <v>18</v>
      </c>
      <c r="D52" s="58">
        <f t="shared" ref="D52:AA52" si="24">D24+D31+D38+D45</f>
        <v>87</v>
      </c>
      <c r="E52" s="59">
        <f t="shared" si="24"/>
        <v>24661</v>
      </c>
      <c r="F52" s="58">
        <f t="shared" si="24"/>
        <v>80</v>
      </c>
      <c r="G52" s="59">
        <f t="shared" si="24"/>
        <v>21585</v>
      </c>
      <c r="H52" s="58">
        <f t="shared" si="24"/>
        <v>76</v>
      </c>
      <c r="I52" s="59">
        <f t="shared" si="24"/>
        <v>20318</v>
      </c>
      <c r="J52" s="58">
        <f t="shared" si="24"/>
        <v>47</v>
      </c>
      <c r="K52" s="59">
        <f t="shared" si="24"/>
        <v>15527</v>
      </c>
      <c r="L52" s="58">
        <f t="shared" si="24"/>
        <v>66</v>
      </c>
      <c r="M52" s="59">
        <f t="shared" si="24"/>
        <v>19245</v>
      </c>
      <c r="N52" s="58">
        <f t="shared" si="24"/>
        <v>58</v>
      </c>
      <c r="O52" s="59">
        <f t="shared" si="24"/>
        <v>15577</v>
      </c>
      <c r="P52" s="58">
        <f t="shared" si="24"/>
        <v>25</v>
      </c>
      <c r="Q52" s="59">
        <f t="shared" si="24"/>
        <v>7189</v>
      </c>
      <c r="R52" s="58">
        <f t="shared" si="24"/>
        <v>33</v>
      </c>
      <c r="S52" s="59">
        <f t="shared" si="24"/>
        <v>9598</v>
      </c>
      <c r="T52" s="58">
        <f t="shared" si="24"/>
        <v>54</v>
      </c>
      <c r="U52" s="59">
        <f t="shared" si="24"/>
        <v>14993</v>
      </c>
      <c r="V52" s="58">
        <f t="shared" si="24"/>
        <v>43</v>
      </c>
      <c r="W52" s="59">
        <f t="shared" si="24"/>
        <v>12621</v>
      </c>
      <c r="X52" s="58">
        <f t="shared" si="24"/>
        <v>39</v>
      </c>
      <c r="Y52" s="59">
        <f t="shared" si="24"/>
        <v>11942</v>
      </c>
      <c r="Z52" s="58">
        <f t="shared" si="24"/>
        <v>55</v>
      </c>
      <c r="AA52" s="59">
        <f t="shared" si="24"/>
        <v>14879</v>
      </c>
      <c r="AB52" s="58">
        <f>SUMIF($D$2:$AA$2, "No. of Dwelling Units Approved", D52:AA52)</f>
        <v>663</v>
      </c>
      <c r="AC52" s="59">
        <f t="shared" si="4"/>
        <v>188135</v>
      </c>
    </row>
    <row r="53" spans="1:30" x14ac:dyDescent="0.2">
      <c r="A53" s="381"/>
      <c r="B53" s="296"/>
      <c r="C53" s="58" t="s">
        <v>19</v>
      </c>
      <c r="D53" s="58">
        <f t="shared" ref="D53:AA53" si="25">D25+D32+D39+D46</f>
        <v>11</v>
      </c>
      <c r="E53" s="59">
        <f t="shared" si="25"/>
        <v>2764</v>
      </c>
      <c r="F53" s="58">
        <f t="shared" si="25"/>
        <v>0</v>
      </c>
      <c r="G53" s="59">
        <f t="shared" si="25"/>
        <v>0</v>
      </c>
      <c r="H53" s="58">
        <f t="shared" si="25"/>
        <v>7</v>
      </c>
      <c r="I53" s="59">
        <f t="shared" si="25"/>
        <v>1357</v>
      </c>
      <c r="J53" s="58">
        <f t="shared" si="25"/>
        <v>54</v>
      </c>
      <c r="K53" s="59">
        <f t="shared" si="25"/>
        <v>13016</v>
      </c>
      <c r="L53" s="58">
        <f t="shared" si="25"/>
        <v>12</v>
      </c>
      <c r="M53" s="59">
        <f t="shared" si="25"/>
        <v>2187</v>
      </c>
      <c r="N53" s="58">
        <f t="shared" si="25"/>
        <v>2</v>
      </c>
      <c r="O53" s="59">
        <f t="shared" si="25"/>
        <v>408</v>
      </c>
      <c r="P53" s="58">
        <f t="shared" si="25"/>
        <v>0</v>
      </c>
      <c r="Q53" s="59">
        <f t="shared" si="25"/>
        <v>0</v>
      </c>
      <c r="R53" s="58">
        <f t="shared" si="25"/>
        <v>13</v>
      </c>
      <c r="S53" s="59">
        <f t="shared" si="25"/>
        <v>2210</v>
      </c>
      <c r="T53" s="58">
        <f t="shared" si="25"/>
        <v>4</v>
      </c>
      <c r="U53" s="59">
        <f t="shared" si="25"/>
        <v>670</v>
      </c>
      <c r="V53" s="58">
        <f t="shared" si="25"/>
        <v>13</v>
      </c>
      <c r="W53" s="59">
        <f t="shared" si="25"/>
        <v>1966</v>
      </c>
      <c r="X53" s="58">
        <f t="shared" si="25"/>
        <v>10</v>
      </c>
      <c r="Y53" s="59">
        <f t="shared" si="25"/>
        <v>1989</v>
      </c>
      <c r="Z53" s="58">
        <f t="shared" si="25"/>
        <v>0</v>
      </c>
      <c r="AA53" s="59">
        <f t="shared" si="25"/>
        <v>0</v>
      </c>
      <c r="AB53" s="58">
        <f>SUMIF($D$2:$AA$2, "No. of Dwelling Units Approved", D53:AA53)</f>
        <v>126</v>
      </c>
      <c r="AC53" s="59">
        <f t="shared" si="4"/>
        <v>26567</v>
      </c>
    </row>
    <row r="54" spans="1:30" x14ac:dyDescent="0.2">
      <c r="A54" s="381"/>
      <c r="B54" s="58"/>
      <c r="C54" s="58" t="s">
        <v>20</v>
      </c>
      <c r="D54" s="58">
        <f t="shared" ref="D54:AA54" si="26">D26+D33+D40+D47</f>
        <v>98</v>
      </c>
      <c r="E54" s="59">
        <f t="shared" si="26"/>
        <v>27425</v>
      </c>
      <c r="F54" s="58">
        <f t="shared" si="26"/>
        <v>80</v>
      </c>
      <c r="G54" s="59">
        <f t="shared" si="26"/>
        <v>21585</v>
      </c>
      <c r="H54" s="58">
        <f t="shared" si="26"/>
        <v>83</v>
      </c>
      <c r="I54" s="59">
        <f t="shared" si="26"/>
        <v>21675</v>
      </c>
      <c r="J54" s="58">
        <f t="shared" si="26"/>
        <v>101</v>
      </c>
      <c r="K54" s="59">
        <f t="shared" si="26"/>
        <v>28543</v>
      </c>
      <c r="L54" s="58">
        <f t="shared" si="26"/>
        <v>78</v>
      </c>
      <c r="M54" s="59">
        <f t="shared" si="26"/>
        <v>21432</v>
      </c>
      <c r="N54" s="58">
        <f t="shared" si="26"/>
        <v>60</v>
      </c>
      <c r="O54" s="59">
        <f t="shared" si="26"/>
        <v>15986</v>
      </c>
      <c r="P54" s="58">
        <f t="shared" si="26"/>
        <v>25</v>
      </c>
      <c r="Q54" s="59">
        <f t="shared" si="26"/>
        <v>7189</v>
      </c>
      <c r="R54" s="58">
        <f t="shared" si="26"/>
        <v>46</v>
      </c>
      <c r="S54" s="59">
        <f t="shared" si="26"/>
        <v>11808</v>
      </c>
      <c r="T54" s="58">
        <f t="shared" si="26"/>
        <v>58</v>
      </c>
      <c r="U54" s="59">
        <f t="shared" si="26"/>
        <v>15663</v>
      </c>
      <c r="V54" s="58">
        <f t="shared" si="26"/>
        <v>56</v>
      </c>
      <c r="W54" s="59">
        <f t="shared" si="26"/>
        <v>14587</v>
      </c>
      <c r="X54" s="58">
        <f t="shared" si="26"/>
        <v>49</v>
      </c>
      <c r="Y54" s="59">
        <f t="shared" si="26"/>
        <v>13931</v>
      </c>
      <c r="Z54" s="58">
        <f t="shared" si="26"/>
        <v>55</v>
      </c>
      <c r="AA54" s="59">
        <f t="shared" si="26"/>
        <v>14879</v>
      </c>
      <c r="AB54" s="58">
        <f>SUMIF($D$2:$AA$2, "No. of Dwelling Units Approved", D54:AA54)</f>
        <v>789</v>
      </c>
      <c r="AC54" s="59">
        <f t="shared" si="4"/>
        <v>214703</v>
      </c>
    </row>
    <row r="55" spans="1:30" x14ac:dyDescent="0.2">
      <c r="A55" s="381"/>
      <c r="B55" s="58"/>
      <c r="C55" s="58" t="s">
        <v>14</v>
      </c>
      <c r="D55" s="58" t="s">
        <v>23</v>
      </c>
      <c r="E55" s="59">
        <f>E27+E34+E41+E48</f>
        <v>3413</v>
      </c>
      <c r="F55" s="58" t="s">
        <v>23</v>
      </c>
      <c r="G55" s="59">
        <f>G27+G34+G41+G48</f>
        <v>2895</v>
      </c>
      <c r="H55" s="58" t="s">
        <v>23</v>
      </c>
      <c r="I55" s="59">
        <f>I27+I34+I41+I48</f>
        <v>1738</v>
      </c>
      <c r="J55" s="58" t="s">
        <v>23</v>
      </c>
      <c r="K55" s="59">
        <f>K27+K34+K41+K48</f>
        <v>2731</v>
      </c>
      <c r="L55" s="58" t="s">
        <v>23</v>
      </c>
      <c r="M55" s="59">
        <f>M27+M34+M41+M48</f>
        <v>3457</v>
      </c>
      <c r="N55" s="58" t="s">
        <v>23</v>
      </c>
      <c r="O55" s="59">
        <f>O27+O34+O41+O48</f>
        <v>2897</v>
      </c>
      <c r="P55" s="58" t="s">
        <v>23</v>
      </c>
      <c r="Q55" s="59">
        <f>Q27+Q34+Q41+Q48</f>
        <v>1957</v>
      </c>
      <c r="R55" s="58" t="s">
        <v>23</v>
      </c>
      <c r="S55" s="59">
        <f>S27+S34+S41+S48</f>
        <v>2362</v>
      </c>
      <c r="T55" s="58" t="s">
        <v>23</v>
      </c>
      <c r="U55" s="59">
        <f>U27+U34+U41+U48</f>
        <v>2458</v>
      </c>
      <c r="V55" s="58" t="s">
        <v>23</v>
      </c>
      <c r="W55" s="59">
        <f>W27+W34+W41+W48</f>
        <v>3371</v>
      </c>
      <c r="X55" s="58" t="s">
        <v>23</v>
      </c>
      <c r="Y55" s="59">
        <f>Y27+Y34+Y41+Y48</f>
        <v>7594</v>
      </c>
      <c r="Z55" s="58" t="s">
        <v>23</v>
      </c>
      <c r="AA55" s="59">
        <f>AA27+AA34+AA41+AA48</f>
        <v>4866</v>
      </c>
      <c r="AB55" s="58" t="s">
        <v>23</v>
      </c>
      <c r="AC55" s="59">
        <f t="shared" si="4"/>
        <v>39739</v>
      </c>
    </row>
    <row r="56" spans="1:30" x14ac:dyDescent="0.2">
      <c r="A56" s="381"/>
      <c r="B56" s="58"/>
      <c r="C56" s="58" t="s">
        <v>15</v>
      </c>
      <c r="D56" s="58" t="s">
        <v>23</v>
      </c>
      <c r="E56" s="59">
        <f>E28+E35+E42+E49</f>
        <v>71003</v>
      </c>
      <c r="F56" s="58" t="s">
        <v>23</v>
      </c>
      <c r="G56" s="59">
        <f>G28+G35+G42+G49</f>
        <v>40911</v>
      </c>
      <c r="H56" s="58" t="s">
        <v>23</v>
      </c>
      <c r="I56" s="59">
        <f>I28+I35+I42+I49</f>
        <v>56502</v>
      </c>
      <c r="J56" s="58" t="s">
        <v>23</v>
      </c>
      <c r="K56" s="59">
        <f>K28+K35+K42+K49</f>
        <v>48106</v>
      </c>
      <c r="L56" s="58" t="s">
        <v>23</v>
      </c>
      <c r="M56" s="59">
        <f>M28+M35+M42+M49</f>
        <v>24889</v>
      </c>
      <c r="N56" s="58" t="s">
        <v>23</v>
      </c>
      <c r="O56" s="59">
        <f>O28+O35+O42+O49</f>
        <v>18883</v>
      </c>
      <c r="P56" s="58" t="s">
        <v>23</v>
      </c>
      <c r="Q56" s="59">
        <f>Q28+Q35+Q42+Q49</f>
        <v>9145</v>
      </c>
      <c r="R56" s="58" t="s">
        <v>23</v>
      </c>
      <c r="S56" s="59">
        <f>S28+S35+S42+S49</f>
        <v>14172</v>
      </c>
      <c r="T56" s="58" t="s">
        <v>23</v>
      </c>
      <c r="U56" s="59">
        <f>U28+U35+U42+U49</f>
        <v>18120</v>
      </c>
      <c r="V56" s="58" t="s">
        <v>23</v>
      </c>
      <c r="W56" s="59">
        <f>W28+W35+W42+W49</f>
        <v>17958</v>
      </c>
      <c r="X56" s="58" t="s">
        <v>23</v>
      </c>
      <c r="Y56" s="59">
        <f>Y28+Y35+Y42+Y49</f>
        <v>21526</v>
      </c>
      <c r="Z56" s="58" t="s">
        <v>23</v>
      </c>
      <c r="AA56" s="59">
        <f>AA28+AA35+AA42+AA49</f>
        <v>19745</v>
      </c>
      <c r="AB56" s="58" t="s">
        <v>23</v>
      </c>
      <c r="AC56" s="59">
        <f t="shared" si="4"/>
        <v>360960</v>
      </c>
    </row>
    <row r="57" spans="1:30" x14ac:dyDescent="0.2">
      <c r="A57" s="381"/>
      <c r="B57" s="58"/>
      <c r="C57" s="58" t="s">
        <v>16</v>
      </c>
      <c r="D57" s="58" t="s">
        <v>23</v>
      </c>
      <c r="E57" s="59">
        <f>E29+E36+E43+E50</f>
        <v>15279</v>
      </c>
      <c r="F57" s="58" t="s">
        <v>23</v>
      </c>
      <c r="G57" s="59">
        <f>G29+G36+G43+G50</f>
        <v>12114</v>
      </c>
      <c r="H57" s="58" t="s">
        <v>23</v>
      </c>
      <c r="I57" s="59">
        <f>I29+I36+I43+I50</f>
        <v>10034</v>
      </c>
      <c r="J57" s="58" t="s">
        <v>23</v>
      </c>
      <c r="K57" s="59">
        <f>K29+K36+K43+K50</f>
        <v>13632</v>
      </c>
      <c r="L57" s="58" t="s">
        <v>23</v>
      </c>
      <c r="M57" s="59">
        <f>M29+M36+M43+M50</f>
        <v>5458</v>
      </c>
      <c r="N57" s="58" t="s">
        <v>23</v>
      </c>
      <c r="O57" s="59">
        <f>O29+O36+O43+O50</f>
        <v>7679</v>
      </c>
      <c r="P57" s="58" t="s">
        <v>23</v>
      </c>
      <c r="Q57" s="59">
        <f>Q29+Q36+Q43+Q50</f>
        <v>1527</v>
      </c>
      <c r="R57" s="58" t="s">
        <v>23</v>
      </c>
      <c r="S57" s="59">
        <f>S29+S36+S43+S50</f>
        <v>2525</v>
      </c>
      <c r="T57" s="58" t="s">
        <v>23</v>
      </c>
      <c r="U57" s="59">
        <f>U29+U36+U43+U50</f>
        <v>10403</v>
      </c>
      <c r="V57" s="58" t="s">
        <v>23</v>
      </c>
      <c r="W57" s="59">
        <f>W29+W36+W43+W50</f>
        <v>3279</v>
      </c>
      <c r="X57" s="58" t="s">
        <v>23</v>
      </c>
      <c r="Y57" s="59">
        <f>Y29+Y36+Y43+Y50</f>
        <v>24782</v>
      </c>
      <c r="Z57" s="58" t="s">
        <v>23</v>
      </c>
      <c r="AA57" s="59">
        <f>AA29+AA36+AA43+AA50</f>
        <v>14410</v>
      </c>
      <c r="AB57" s="58" t="s">
        <v>23</v>
      </c>
      <c r="AC57" s="59">
        <f t="shared" si="4"/>
        <v>121122</v>
      </c>
    </row>
    <row r="58" spans="1:30" x14ac:dyDescent="0.2">
      <c r="A58" s="381"/>
      <c r="B58" s="58"/>
      <c r="C58" s="58" t="s">
        <v>17</v>
      </c>
      <c r="D58" s="58" t="s">
        <v>23</v>
      </c>
      <c r="E58" s="59">
        <f>E30+E37+E44+E51</f>
        <v>88574</v>
      </c>
      <c r="F58" s="58" t="s">
        <v>23</v>
      </c>
      <c r="G58" s="59">
        <f>G30+G37+G44+G51</f>
        <v>53025</v>
      </c>
      <c r="H58" s="58" t="s">
        <v>23</v>
      </c>
      <c r="I58" s="59">
        <f>I30+I37+I44+I51</f>
        <v>66536</v>
      </c>
      <c r="J58" s="58" t="s">
        <v>23</v>
      </c>
      <c r="K58" s="59">
        <f>K30+K37+K44+K51</f>
        <v>61738</v>
      </c>
      <c r="L58" s="58" t="s">
        <v>23</v>
      </c>
      <c r="M58" s="59">
        <f>M30+M37+M44+M51</f>
        <v>30347</v>
      </c>
      <c r="N58" s="58" t="s">
        <v>23</v>
      </c>
      <c r="O58" s="59">
        <f>O30+O37+O44+O51</f>
        <v>26562</v>
      </c>
      <c r="P58" s="58" t="s">
        <v>23</v>
      </c>
      <c r="Q58" s="59">
        <f>Q30+Q37+Q44+Q51</f>
        <v>10672</v>
      </c>
      <c r="R58" s="58" t="s">
        <v>23</v>
      </c>
      <c r="S58" s="59">
        <f>S30+S37+S44+S51</f>
        <v>16697</v>
      </c>
      <c r="T58" s="58" t="s">
        <v>23</v>
      </c>
      <c r="U58" s="59">
        <f>U30+U37+U44+U51</f>
        <v>28524</v>
      </c>
      <c r="V58" s="58" t="s">
        <v>23</v>
      </c>
      <c r="W58" s="59">
        <f>W30+W37+W44+W51</f>
        <v>21236</v>
      </c>
      <c r="X58" s="58" t="s">
        <v>23</v>
      </c>
      <c r="Y58" s="59">
        <f>Y30+Y37+Y44+Y51</f>
        <v>46308</v>
      </c>
      <c r="Z58" s="58" t="s">
        <v>23</v>
      </c>
      <c r="AA58" s="59">
        <f>AA30+AA37+AA44+AA51</f>
        <v>34156</v>
      </c>
      <c r="AB58" s="58" t="s">
        <v>23</v>
      </c>
      <c r="AC58" s="59">
        <f t="shared" si="4"/>
        <v>484375</v>
      </c>
    </row>
    <row r="59" spans="1:30" x14ac:dyDescent="0.2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97"/>
      <c r="AC59" s="298"/>
    </row>
    <row r="60" spans="1:30" x14ac:dyDescent="0.2">
      <c r="A60" s="266" t="s">
        <v>97</v>
      </c>
      <c r="B60" s="266"/>
      <c r="C60" s="266"/>
      <c r="D60" s="266"/>
      <c r="E60" s="263"/>
      <c r="F60" s="266"/>
      <c r="G60" s="263"/>
      <c r="H60" s="263"/>
      <c r="I60" s="263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99"/>
    </row>
    <row r="61" spans="1:30" x14ac:dyDescent="0.2">
      <c r="A61" s="299"/>
      <c r="B61" s="299"/>
      <c r="C61" s="299"/>
      <c r="D61" s="299"/>
      <c r="E61" s="264"/>
      <c r="F61" s="299"/>
      <c r="G61" s="264"/>
      <c r="H61" s="299"/>
      <c r="I61" s="264"/>
      <c r="J61" s="299"/>
      <c r="K61" s="264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300"/>
      <c r="AC61" s="300"/>
      <c r="AD61" s="299"/>
    </row>
    <row r="62" spans="1:30" x14ac:dyDescent="0.2">
      <c r="A62" s="32"/>
      <c r="B62" s="32"/>
      <c r="C62" s="32"/>
      <c r="D62" s="32"/>
      <c r="E62" s="265"/>
      <c r="F62" s="32"/>
      <c r="G62" s="265"/>
      <c r="H62" s="32"/>
      <c r="I62" s="265"/>
      <c r="J62" s="32"/>
      <c r="K62" s="265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01"/>
      <c r="AC62" s="301"/>
      <c r="AD62" s="32"/>
    </row>
    <row r="63" spans="1:30" x14ac:dyDescent="0.2">
      <c r="A63" s="32"/>
      <c r="B63" s="32"/>
      <c r="C63" s="32"/>
      <c r="D63" s="32"/>
      <c r="E63" s="265"/>
      <c r="F63" s="32"/>
      <c r="G63" s="265"/>
      <c r="H63" s="32"/>
      <c r="I63" s="265"/>
      <c r="J63" s="32"/>
      <c r="K63" s="265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01"/>
      <c r="AC63" s="301"/>
      <c r="AD63" s="32"/>
    </row>
    <row r="64" spans="1:30" x14ac:dyDescent="0.2">
      <c r="A64" s="32"/>
      <c r="B64" s="32"/>
      <c r="C64" s="32"/>
      <c r="D64" s="32"/>
      <c r="E64" s="265"/>
      <c r="F64" s="32"/>
      <c r="G64" s="265"/>
      <c r="H64" s="32"/>
      <c r="I64" s="265"/>
      <c r="J64" s="32"/>
      <c r="K64" s="265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01"/>
      <c r="AC64" s="301"/>
      <c r="AD64" s="32"/>
    </row>
    <row r="65" spans="1:30" x14ac:dyDescent="0.2">
      <c r="A65" s="32"/>
      <c r="B65" s="32"/>
      <c r="C65" s="32"/>
      <c r="D65" s="32"/>
      <c r="E65" s="265"/>
      <c r="F65" s="32"/>
      <c r="G65" s="265"/>
      <c r="H65" s="32"/>
      <c r="I65" s="265"/>
      <c r="J65" s="32"/>
      <c r="K65" s="265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01"/>
      <c r="AC65" s="301"/>
      <c r="AD65" s="32"/>
    </row>
    <row r="66" spans="1:30" x14ac:dyDescent="0.2">
      <c r="A66" s="32"/>
      <c r="B66" s="32"/>
      <c r="C66" s="32"/>
      <c r="D66" s="32"/>
      <c r="E66" s="265"/>
      <c r="F66" s="32"/>
      <c r="G66" s="265"/>
      <c r="H66" s="32"/>
      <c r="I66" s="265"/>
      <c r="J66" s="32"/>
      <c r="K66" s="265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01"/>
      <c r="AC66" s="301"/>
      <c r="AD66" s="32"/>
    </row>
    <row r="67" spans="1:30" x14ac:dyDescent="0.2">
      <c r="A67" s="32"/>
      <c r="B67" s="32"/>
      <c r="C67" s="32"/>
      <c r="D67" s="32"/>
      <c r="E67" s="265"/>
      <c r="F67" s="32"/>
      <c r="G67" s="265"/>
      <c r="H67" s="32"/>
      <c r="I67" s="265"/>
      <c r="J67" s="32"/>
      <c r="K67" s="265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01"/>
      <c r="AC67" s="301"/>
      <c r="AD67" s="32"/>
    </row>
    <row r="68" spans="1:30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</sheetData>
  <mergeCells count="18">
    <mergeCell ref="T1:U1"/>
    <mergeCell ref="V1:W1"/>
    <mergeCell ref="X1:Y1"/>
    <mergeCell ref="Z1:AA1"/>
    <mergeCell ref="AB1:AC1"/>
    <mergeCell ref="A52:A58"/>
    <mergeCell ref="A1:A2"/>
    <mergeCell ref="B1:B2"/>
    <mergeCell ref="C1:C2"/>
    <mergeCell ref="D1:E1"/>
    <mergeCell ref="B17:B22"/>
    <mergeCell ref="P1:Q1"/>
    <mergeCell ref="R1:S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Contents</vt:lpstr>
      <vt:lpstr>Summary</vt:lpstr>
      <vt:lpstr>Queensland</vt:lpstr>
      <vt:lpstr>Brisbane &amp; Surrounds</vt:lpstr>
      <vt:lpstr>Gold Coast</vt:lpstr>
      <vt:lpstr>Sunshine Coast</vt:lpstr>
      <vt:lpstr>Darling Downs &amp; South West Qld</vt:lpstr>
      <vt:lpstr>Burnett &amp; Wide Bay</vt:lpstr>
      <vt:lpstr>Central Queensland</vt:lpstr>
      <vt:lpstr>Mackay &amp; Whitsunday</vt:lpstr>
      <vt:lpstr>North Queensland</vt:lpstr>
      <vt:lpstr>Far North Queensland</vt:lpstr>
      <vt:lpstr>'Sunshine Coast'!Print_Area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Sarah.Kearney</dc:creator>
  <cp:lastModifiedBy>dyan.johnson</cp:lastModifiedBy>
  <cp:lastPrinted>2012-02-10T05:04:59Z</cp:lastPrinted>
  <dcterms:created xsi:type="dcterms:W3CDTF">2011-10-24T05:36:37Z</dcterms:created>
  <dcterms:modified xsi:type="dcterms:W3CDTF">2015-08-10T06:31:17Z</dcterms:modified>
</cp:coreProperties>
</file>