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Brisbane\Housing Dept\Economics and Statistics\Building Approvals &amp; Activity\"/>
    </mc:Choice>
  </mc:AlternateContent>
  <bookViews>
    <workbookView xWindow="0" yWindow="0" windowWidth="24000" windowHeight="9000" activeTab="5"/>
  </bookViews>
  <sheets>
    <sheet name="Contents" sheetId="1" r:id="rId1"/>
    <sheet name="Summary" sheetId="17" r:id="rId2"/>
    <sheet name="Queensland" sheetId="14" r:id="rId3"/>
    <sheet name="Brisbane &amp; Surrounds" sheetId="2" r:id="rId4"/>
    <sheet name="Gold Coast" sheetId="4" r:id="rId5"/>
    <sheet name="Sunshine Coast" sheetId="5" r:id="rId6"/>
    <sheet name="Darling Downs &amp; South West Qld" sheetId="6" r:id="rId7"/>
    <sheet name="Burnett &amp; Wide Bay" sheetId="7" r:id="rId8"/>
    <sheet name="Central Queensland" sheetId="9" r:id="rId9"/>
    <sheet name="Mackay &amp; Whitsunday" sheetId="10" r:id="rId10"/>
    <sheet name="North Queensland" sheetId="15" r:id="rId11"/>
    <sheet name="Far North Queensland" sheetId="12" r:id="rId12"/>
  </sheets>
  <definedNames>
    <definedName name="_xlnm.Print_Area" localSheetId="5">'Sunshine Coast'!$B$1:$O$26</definedName>
  </definedNames>
  <calcPr calcId="162913"/>
</workbook>
</file>

<file path=xl/calcChain.xml><?xml version="1.0" encoding="utf-8"?>
<calcChain xmlns="http://schemas.openxmlformats.org/spreadsheetml/2006/main">
  <c r="AN26" i="17" l="1"/>
  <c r="K32" i="9" l="1"/>
  <c r="K33" i="9"/>
  <c r="K34" i="9"/>
  <c r="I32" i="9"/>
  <c r="I33" i="9"/>
  <c r="I34" i="9"/>
  <c r="G32" i="9"/>
  <c r="G33" i="9"/>
  <c r="G34" i="9"/>
  <c r="E32" i="9"/>
  <c r="E33" i="9"/>
  <c r="E34" i="9"/>
  <c r="AB13" i="4" l="1"/>
  <c r="AC13" i="4"/>
  <c r="AB14" i="4"/>
  <c r="AC14" i="4"/>
  <c r="AB15" i="4"/>
  <c r="AC15" i="4"/>
  <c r="AB16" i="4"/>
  <c r="AC16" i="4"/>
  <c r="AC17" i="4"/>
  <c r="AC18" i="4"/>
  <c r="AC19" i="4"/>
  <c r="AC20" i="4"/>
  <c r="AB21" i="4"/>
  <c r="AC21" i="4"/>
  <c r="AB22" i="4"/>
  <c r="AC22" i="4"/>
  <c r="AB23" i="4"/>
  <c r="AC23" i="4"/>
  <c r="AB24" i="4"/>
  <c r="AC24" i="4"/>
  <c r="AC25" i="4"/>
  <c r="AC26" i="4"/>
  <c r="AC27" i="4"/>
  <c r="AC28" i="4"/>
  <c r="AB29" i="4"/>
  <c r="AC29" i="4"/>
  <c r="AB30" i="4"/>
  <c r="AC30" i="4"/>
  <c r="AB31" i="4"/>
  <c r="AC31" i="4"/>
  <c r="AB32" i="4"/>
  <c r="AC32" i="4"/>
  <c r="AC33" i="4"/>
  <c r="AC34" i="4"/>
  <c r="AC35" i="4"/>
  <c r="AC36" i="4"/>
  <c r="G45" i="2"/>
  <c r="E43" i="7" l="1"/>
  <c r="F43" i="7"/>
  <c r="G43" i="7"/>
  <c r="H43" i="7"/>
  <c r="I43" i="7"/>
  <c r="J43" i="7"/>
  <c r="K43" i="7"/>
  <c r="L43" i="7"/>
  <c r="M43" i="7"/>
  <c r="N43" i="7"/>
  <c r="O43" i="7"/>
  <c r="P43" i="7"/>
  <c r="Q43" i="7"/>
  <c r="R43" i="7"/>
  <c r="S43" i="7"/>
  <c r="T43" i="7"/>
  <c r="U43" i="7"/>
  <c r="V43" i="7"/>
  <c r="W43" i="7"/>
  <c r="X43" i="7"/>
  <c r="Y43" i="7"/>
  <c r="Z43" i="7"/>
  <c r="AA43" i="7"/>
  <c r="E44" i="7"/>
  <c r="F44" i="7"/>
  <c r="G44" i="7"/>
  <c r="H44" i="7"/>
  <c r="I44" i="7"/>
  <c r="J44" i="7"/>
  <c r="K44" i="7"/>
  <c r="L44" i="7"/>
  <c r="M44" i="7"/>
  <c r="N44" i="7"/>
  <c r="O44" i="7"/>
  <c r="P44" i="7"/>
  <c r="Q44" i="7"/>
  <c r="R44" i="7"/>
  <c r="S44" i="7"/>
  <c r="T44" i="7"/>
  <c r="U44" i="7"/>
  <c r="V44" i="7"/>
  <c r="W44" i="7"/>
  <c r="X44" i="7"/>
  <c r="Y44" i="7"/>
  <c r="Z44" i="7"/>
  <c r="AA44" i="7"/>
  <c r="E45" i="7"/>
  <c r="F45" i="7"/>
  <c r="G45" i="7"/>
  <c r="H45" i="7"/>
  <c r="I45" i="7"/>
  <c r="J45" i="7"/>
  <c r="K45" i="7"/>
  <c r="L45" i="7"/>
  <c r="M45" i="7"/>
  <c r="N45" i="7"/>
  <c r="O45" i="7"/>
  <c r="P45" i="7"/>
  <c r="Q45" i="7"/>
  <c r="R45" i="7"/>
  <c r="S45" i="7"/>
  <c r="T45" i="7"/>
  <c r="U45" i="7"/>
  <c r="V45" i="7"/>
  <c r="W45" i="7"/>
  <c r="X45" i="7"/>
  <c r="Y45" i="7"/>
  <c r="Z45" i="7"/>
  <c r="AA45" i="7"/>
  <c r="E46" i="7"/>
  <c r="F46" i="7"/>
  <c r="G46" i="7"/>
  <c r="H46" i="7"/>
  <c r="I46" i="7"/>
  <c r="J46" i="7"/>
  <c r="K46" i="7"/>
  <c r="L46" i="7"/>
  <c r="M46" i="7"/>
  <c r="N46" i="7"/>
  <c r="O46" i="7"/>
  <c r="P46" i="7"/>
  <c r="Q46" i="7"/>
  <c r="R46" i="7"/>
  <c r="S46" i="7"/>
  <c r="T46" i="7"/>
  <c r="U46" i="7"/>
  <c r="V46" i="7"/>
  <c r="W46" i="7"/>
  <c r="X46" i="7"/>
  <c r="Y46" i="7"/>
  <c r="Z46" i="7"/>
  <c r="AA46" i="7"/>
  <c r="T84" i="2"/>
  <c r="R85" i="2"/>
  <c r="Z86" i="2"/>
  <c r="AA86" i="2"/>
  <c r="Q46" i="2"/>
  <c r="Q86" i="2" s="1"/>
  <c r="R46" i="2"/>
  <c r="R86" i="2" s="1"/>
  <c r="S46" i="2"/>
  <c r="S86" i="2" s="1"/>
  <c r="T46" i="2"/>
  <c r="T86" i="2" s="1"/>
  <c r="U46" i="2"/>
  <c r="U86" i="2" s="1"/>
  <c r="V46" i="2"/>
  <c r="V86" i="2" s="1"/>
  <c r="W46" i="2"/>
  <c r="W86" i="2" s="1"/>
  <c r="X46" i="2"/>
  <c r="X86" i="2" s="1"/>
  <c r="Y46" i="2"/>
  <c r="Y86" i="2" s="1"/>
  <c r="Z46" i="2"/>
  <c r="AA46" i="2"/>
  <c r="Q45" i="2"/>
  <c r="Q85" i="2" s="1"/>
  <c r="R45" i="2"/>
  <c r="S45" i="2"/>
  <c r="S85" i="2" s="1"/>
  <c r="T45" i="2"/>
  <c r="T85" i="2" s="1"/>
  <c r="U45" i="2"/>
  <c r="U85" i="2" s="1"/>
  <c r="V45" i="2"/>
  <c r="V85" i="2" s="1"/>
  <c r="W45" i="2"/>
  <c r="W85" i="2" s="1"/>
  <c r="X45" i="2"/>
  <c r="X85" i="2" s="1"/>
  <c r="Y45" i="2"/>
  <c r="Y85" i="2" s="1"/>
  <c r="Z45" i="2"/>
  <c r="Z85" i="2" s="1"/>
  <c r="AA45" i="2"/>
  <c r="AA85" i="2" s="1"/>
  <c r="Q44" i="2"/>
  <c r="Q84" i="2" s="1"/>
  <c r="R44" i="2"/>
  <c r="R84" i="2" s="1"/>
  <c r="S44" i="2"/>
  <c r="S84" i="2" s="1"/>
  <c r="T44" i="2"/>
  <c r="U44" i="2"/>
  <c r="U84" i="2" s="1"/>
  <c r="V44" i="2"/>
  <c r="V84" i="2" s="1"/>
  <c r="W44" i="2"/>
  <c r="W84" i="2" s="1"/>
  <c r="X44" i="2"/>
  <c r="X84" i="2" s="1"/>
  <c r="Y44" i="2"/>
  <c r="Y84" i="2" s="1"/>
  <c r="Z44" i="2"/>
  <c r="Z84" i="2" s="1"/>
  <c r="AA44" i="2"/>
  <c r="AA84" i="2" s="1"/>
  <c r="Q43" i="2"/>
  <c r="Q83" i="2" s="1"/>
  <c r="R43" i="2"/>
  <c r="R83" i="2" s="1"/>
  <c r="S43" i="2"/>
  <c r="S83" i="2" s="1"/>
  <c r="T43" i="2"/>
  <c r="T83" i="2" s="1"/>
  <c r="U43" i="2"/>
  <c r="U83" i="2" s="1"/>
  <c r="V43" i="2"/>
  <c r="V83" i="2" s="1"/>
  <c r="W43" i="2"/>
  <c r="W83" i="2" s="1"/>
  <c r="X43" i="2"/>
  <c r="X83" i="2" s="1"/>
  <c r="Y43" i="2"/>
  <c r="Y83" i="2" s="1"/>
  <c r="Z43" i="2"/>
  <c r="Z83" i="2" s="1"/>
  <c r="AA43" i="2"/>
  <c r="AA83" i="2" s="1"/>
  <c r="P45" i="2" l="1"/>
  <c r="P85" i="2" s="1"/>
  <c r="O45" i="2"/>
  <c r="N45" i="2"/>
  <c r="M45" i="2"/>
  <c r="L45" i="2"/>
  <c r="K45" i="2"/>
  <c r="J45" i="2"/>
  <c r="I45" i="2"/>
  <c r="H45" i="2"/>
  <c r="F45" i="2"/>
  <c r="P43" i="2" l="1"/>
  <c r="P83" i="2" s="1"/>
  <c r="P44" i="2"/>
  <c r="P84" i="2" s="1"/>
  <c r="P46" i="2"/>
  <c r="P86" i="2" s="1"/>
  <c r="Q47" i="2"/>
  <c r="Q87" i="2" s="1"/>
  <c r="S47" i="2"/>
  <c r="S87" i="2" s="1"/>
  <c r="Q48" i="2"/>
  <c r="S48" i="2"/>
  <c r="Q49" i="2"/>
  <c r="S49" i="2"/>
  <c r="Q50" i="2"/>
  <c r="S50" i="2"/>
  <c r="AB5" i="4" l="1"/>
  <c r="AC5" i="4"/>
  <c r="D29" i="12"/>
  <c r="E29" i="12"/>
  <c r="F29" i="12"/>
  <c r="G29" i="12"/>
  <c r="H29" i="12"/>
  <c r="I29" i="12"/>
  <c r="J29" i="12"/>
  <c r="K29" i="12"/>
  <c r="L29" i="12"/>
  <c r="M29" i="12"/>
  <c r="N29" i="12"/>
  <c r="O29" i="12"/>
  <c r="P29" i="12"/>
  <c r="Q29" i="12"/>
  <c r="R29" i="12"/>
  <c r="S29" i="12"/>
  <c r="T29" i="12"/>
  <c r="U29" i="12"/>
  <c r="V29" i="12"/>
  <c r="W29" i="12"/>
  <c r="X29" i="12"/>
  <c r="Y29" i="12"/>
  <c r="Z29" i="12"/>
  <c r="AA29" i="12"/>
  <c r="AB5" i="12"/>
  <c r="AC5" i="12"/>
  <c r="AB13" i="12"/>
  <c r="AC13" i="12"/>
  <c r="AB21" i="12"/>
  <c r="AC21" i="12"/>
  <c r="AB39" i="12"/>
  <c r="AC39" i="12"/>
  <c r="AB47" i="12"/>
  <c r="AC47" i="12"/>
  <c r="D55" i="12"/>
  <c r="E55" i="12"/>
  <c r="F55" i="12"/>
  <c r="G55" i="12"/>
  <c r="H55" i="12"/>
  <c r="I55" i="12"/>
  <c r="J55" i="12"/>
  <c r="K55" i="12"/>
  <c r="L55" i="12"/>
  <c r="M55" i="12"/>
  <c r="N55" i="12"/>
  <c r="O55" i="12"/>
  <c r="P55" i="12"/>
  <c r="Q55" i="12"/>
  <c r="R55" i="12"/>
  <c r="S55" i="12"/>
  <c r="T55" i="12"/>
  <c r="U55" i="12"/>
  <c r="V55" i="12"/>
  <c r="W55" i="12"/>
  <c r="X55" i="12"/>
  <c r="Y55" i="12"/>
  <c r="Z55" i="12"/>
  <c r="AA55" i="12"/>
  <c r="AB5" i="15"/>
  <c r="AC5" i="15"/>
  <c r="AB21" i="15"/>
  <c r="AC21" i="15"/>
  <c r="AB13" i="15"/>
  <c r="AC13" i="15"/>
  <c r="AB29" i="15"/>
  <c r="AC29" i="15"/>
  <c r="D37" i="15"/>
  <c r="E37" i="15"/>
  <c r="F37" i="15"/>
  <c r="G37" i="15"/>
  <c r="H37" i="15"/>
  <c r="I37" i="15"/>
  <c r="J37" i="15"/>
  <c r="K37" i="15"/>
  <c r="L37" i="15"/>
  <c r="M37" i="15"/>
  <c r="N37" i="15"/>
  <c r="O37" i="15"/>
  <c r="P37" i="15"/>
  <c r="Q37" i="15"/>
  <c r="R37" i="15"/>
  <c r="S37" i="15"/>
  <c r="T37" i="15"/>
  <c r="U37" i="15"/>
  <c r="V37" i="15"/>
  <c r="W37" i="15"/>
  <c r="X37" i="15"/>
  <c r="Y37" i="15"/>
  <c r="Z37" i="15"/>
  <c r="AA37" i="15"/>
  <c r="AB45" i="15"/>
  <c r="AC45" i="15"/>
  <c r="AB53" i="15"/>
  <c r="AC53" i="15"/>
  <c r="AB61" i="15"/>
  <c r="AC61" i="15"/>
  <c r="D29" i="10"/>
  <c r="E29" i="10"/>
  <c r="F29" i="10"/>
  <c r="G29" i="10"/>
  <c r="H29" i="10"/>
  <c r="I29" i="10"/>
  <c r="J29" i="10"/>
  <c r="K29" i="10"/>
  <c r="L29" i="10"/>
  <c r="M29" i="10"/>
  <c r="N29" i="10"/>
  <c r="O29" i="10"/>
  <c r="P29" i="10"/>
  <c r="Q29" i="10"/>
  <c r="R29" i="10"/>
  <c r="S29" i="10"/>
  <c r="T29" i="10"/>
  <c r="U29" i="10"/>
  <c r="V29" i="10"/>
  <c r="W29" i="10"/>
  <c r="X29" i="10"/>
  <c r="Y29" i="10"/>
  <c r="Z29" i="10"/>
  <c r="AA29" i="10"/>
  <c r="AB21" i="10"/>
  <c r="AC21" i="10"/>
  <c r="AB13" i="10"/>
  <c r="AC13" i="10"/>
  <c r="AB5" i="10"/>
  <c r="AC5" i="10"/>
  <c r="AB5" i="9"/>
  <c r="AC5" i="9"/>
  <c r="AB13" i="9"/>
  <c r="AC13" i="9"/>
  <c r="AB21" i="9"/>
  <c r="AC21" i="9"/>
  <c r="D29" i="9"/>
  <c r="D61" i="9" s="1"/>
  <c r="E29" i="9"/>
  <c r="E61" i="9" s="1"/>
  <c r="F29" i="9"/>
  <c r="F61" i="9" s="1"/>
  <c r="G29" i="9"/>
  <c r="G61" i="9" s="1"/>
  <c r="H29" i="9"/>
  <c r="H61" i="9" s="1"/>
  <c r="I29" i="9"/>
  <c r="I61" i="9" s="1"/>
  <c r="J29" i="9"/>
  <c r="J61" i="9" s="1"/>
  <c r="K29" i="9"/>
  <c r="K61" i="9" s="1"/>
  <c r="L29" i="9"/>
  <c r="L61" i="9" s="1"/>
  <c r="M29" i="9"/>
  <c r="M61" i="9" s="1"/>
  <c r="N29" i="9"/>
  <c r="N61" i="9" s="1"/>
  <c r="O29" i="9"/>
  <c r="O61" i="9" s="1"/>
  <c r="P29" i="9"/>
  <c r="P61" i="9" s="1"/>
  <c r="Q29" i="9"/>
  <c r="Q61" i="9" s="1"/>
  <c r="R29" i="9"/>
  <c r="S29" i="9"/>
  <c r="S61" i="9" s="1"/>
  <c r="T29" i="9"/>
  <c r="T61" i="9" s="1"/>
  <c r="U29" i="9"/>
  <c r="U61" i="9" s="1"/>
  <c r="V29" i="9"/>
  <c r="V61" i="9" s="1"/>
  <c r="W29" i="9"/>
  <c r="W61" i="9" s="1"/>
  <c r="X29" i="9"/>
  <c r="X61" i="9" s="1"/>
  <c r="Y29" i="9"/>
  <c r="Y61" i="9" s="1"/>
  <c r="Z29" i="9"/>
  <c r="AA29" i="9"/>
  <c r="AA61" i="9" s="1"/>
  <c r="AB37" i="9"/>
  <c r="AC37" i="9"/>
  <c r="AB45" i="9"/>
  <c r="AC45" i="9"/>
  <c r="AB53" i="9"/>
  <c r="AC53" i="9"/>
  <c r="R61" i="9"/>
  <c r="Z61" i="9"/>
  <c r="AB5" i="7"/>
  <c r="AC5" i="7"/>
  <c r="AB13" i="7"/>
  <c r="AC13" i="7"/>
  <c r="AB21" i="7"/>
  <c r="AC21" i="7"/>
  <c r="AB29" i="7"/>
  <c r="AC29" i="7"/>
  <c r="AB37" i="7"/>
  <c r="AC37" i="7"/>
  <c r="AB63" i="7"/>
  <c r="AC63" i="7"/>
  <c r="AB55" i="7"/>
  <c r="AC55" i="7"/>
  <c r="D45" i="7"/>
  <c r="AB5" i="6"/>
  <c r="AC5" i="6"/>
  <c r="AB13" i="6"/>
  <c r="AC13" i="6"/>
  <c r="AB21" i="6"/>
  <c r="AC21" i="6"/>
  <c r="D37" i="6"/>
  <c r="E37" i="6"/>
  <c r="F37" i="6"/>
  <c r="G37" i="6"/>
  <c r="H37" i="6"/>
  <c r="I37" i="6"/>
  <c r="J37" i="6"/>
  <c r="K37" i="6"/>
  <c r="L37" i="6"/>
  <c r="M37" i="6"/>
  <c r="N37" i="6"/>
  <c r="O37" i="6"/>
  <c r="P37" i="6"/>
  <c r="Q37" i="6"/>
  <c r="R37" i="6"/>
  <c r="S37" i="6"/>
  <c r="T37" i="6"/>
  <c r="U37" i="6"/>
  <c r="V37" i="6"/>
  <c r="W37" i="6"/>
  <c r="X37" i="6"/>
  <c r="Y37" i="6"/>
  <c r="Z37" i="6"/>
  <c r="AA37" i="6"/>
  <c r="AB29" i="6"/>
  <c r="AC29" i="6"/>
  <c r="AB47" i="6"/>
  <c r="AC47" i="6"/>
  <c r="AB55" i="6"/>
  <c r="AC55" i="6"/>
  <c r="AB5" i="5"/>
  <c r="AC5" i="5"/>
  <c r="AB13" i="5"/>
  <c r="AC13" i="5"/>
  <c r="D21" i="5"/>
  <c r="E21" i="5"/>
  <c r="F21" i="5"/>
  <c r="G21" i="5"/>
  <c r="H21" i="5"/>
  <c r="I21" i="5"/>
  <c r="J21" i="5"/>
  <c r="K21" i="5"/>
  <c r="L21" i="5"/>
  <c r="M21" i="5"/>
  <c r="N21" i="5"/>
  <c r="O21" i="5"/>
  <c r="P21" i="5"/>
  <c r="Q21" i="5"/>
  <c r="R21" i="5"/>
  <c r="S21" i="5"/>
  <c r="T21" i="5"/>
  <c r="U21" i="5"/>
  <c r="V21" i="5"/>
  <c r="W21" i="5"/>
  <c r="X21" i="5"/>
  <c r="Y21" i="5"/>
  <c r="Z21" i="5"/>
  <c r="AA21" i="5"/>
  <c r="AB29" i="10" l="1"/>
  <c r="AB29" i="12"/>
  <c r="AC37" i="15"/>
  <c r="AC55" i="12"/>
  <c r="AC29" i="10"/>
  <c r="AB37" i="15"/>
  <c r="AC29" i="12"/>
  <c r="AB55" i="12"/>
  <c r="AB61" i="9"/>
  <c r="AC37" i="6"/>
  <c r="AB37" i="6"/>
  <c r="AC61" i="9"/>
  <c r="AC29" i="9"/>
  <c r="AB29" i="9"/>
  <c r="AC45" i="7"/>
  <c r="AB45" i="7"/>
  <c r="AC21" i="5"/>
  <c r="AB21" i="5"/>
  <c r="D45" i="2"/>
  <c r="D85" i="2" s="1"/>
  <c r="E45" i="2"/>
  <c r="E85" i="2" s="1"/>
  <c r="F85" i="2"/>
  <c r="G85" i="2"/>
  <c r="H85" i="2"/>
  <c r="I85" i="2"/>
  <c r="J85" i="2"/>
  <c r="K85" i="2"/>
  <c r="L85" i="2"/>
  <c r="M85" i="2"/>
  <c r="N85" i="2"/>
  <c r="O85" i="2"/>
  <c r="AB5" i="2"/>
  <c r="AC5" i="2"/>
  <c r="AB13" i="2"/>
  <c r="AC13" i="2"/>
  <c r="AB21" i="2"/>
  <c r="AC21" i="2"/>
  <c r="AB29" i="2"/>
  <c r="AC29" i="2"/>
  <c r="AB37" i="2"/>
  <c r="AC37" i="2"/>
  <c r="AB53" i="2"/>
  <c r="AC53" i="2"/>
  <c r="AB61" i="2"/>
  <c r="AC61" i="2"/>
  <c r="AB69" i="2"/>
  <c r="AC69" i="2"/>
  <c r="AB77" i="2"/>
  <c r="AC77" i="2"/>
  <c r="AC5" i="14"/>
  <c r="AB5" i="14"/>
  <c r="AC45" i="2" l="1"/>
  <c r="AB45" i="2"/>
  <c r="J43" i="2"/>
  <c r="K43" i="2"/>
  <c r="L43" i="2"/>
  <c r="M43" i="2"/>
  <c r="J44" i="2"/>
  <c r="K44" i="2"/>
  <c r="L44" i="2"/>
  <c r="M44" i="2"/>
  <c r="J46" i="2"/>
  <c r="K46" i="2"/>
  <c r="L46" i="2"/>
  <c r="M46" i="2"/>
  <c r="F43" i="2" l="1"/>
  <c r="G43" i="2"/>
  <c r="H43" i="2"/>
  <c r="I43" i="2"/>
  <c r="F44" i="2"/>
  <c r="G44" i="2"/>
  <c r="H44" i="2"/>
  <c r="I44" i="2"/>
  <c r="F46" i="2"/>
  <c r="F86" i="2" s="1"/>
  <c r="G46" i="2"/>
  <c r="H46" i="2"/>
  <c r="I46" i="2"/>
  <c r="G47" i="2"/>
  <c r="I47" i="2"/>
  <c r="G48" i="2"/>
  <c r="I48" i="2"/>
  <c r="G49" i="2"/>
  <c r="I49" i="2"/>
  <c r="G50" i="2"/>
  <c r="I50" i="2"/>
  <c r="AA26" i="5" l="1"/>
  <c r="AA25" i="5"/>
  <c r="AA24" i="5"/>
  <c r="AA23" i="5"/>
  <c r="Y26" i="5"/>
  <c r="Y25" i="5"/>
  <c r="Y24" i="5"/>
  <c r="Y23" i="5"/>
  <c r="W26" i="5"/>
  <c r="W25" i="5"/>
  <c r="W24" i="5"/>
  <c r="W23" i="5"/>
  <c r="U26" i="5"/>
  <c r="U25" i="5"/>
  <c r="U24" i="5"/>
  <c r="U23" i="5"/>
  <c r="S26" i="5"/>
  <c r="S25" i="5"/>
  <c r="S24" i="5"/>
  <c r="S23" i="5"/>
  <c r="Q26" i="5"/>
  <c r="Q25" i="5"/>
  <c r="Q24" i="5"/>
  <c r="Q23" i="5"/>
  <c r="O26" i="5"/>
  <c r="O25" i="5"/>
  <c r="O24" i="5"/>
  <c r="O23" i="5"/>
  <c r="M26" i="5"/>
  <c r="M25" i="5"/>
  <c r="M24" i="5"/>
  <c r="M23" i="5"/>
  <c r="K26" i="5"/>
  <c r="K25" i="5"/>
  <c r="K24" i="5"/>
  <c r="K23" i="5"/>
  <c r="I26" i="5"/>
  <c r="I25" i="5"/>
  <c r="I24" i="5"/>
  <c r="I23" i="5"/>
  <c r="G26" i="5"/>
  <c r="G25" i="5"/>
  <c r="G24" i="5"/>
  <c r="G23" i="5"/>
  <c r="E23" i="5"/>
  <c r="E24" i="5"/>
  <c r="E25" i="5"/>
  <c r="E26" i="5"/>
  <c r="E22" i="5"/>
  <c r="F22" i="5"/>
  <c r="G22" i="5"/>
  <c r="H22" i="5"/>
  <c r="I22" i="5"/>
  <c r="J22" i="5"/>
  <c r="K22" i="5"/>
  <c r="L22" i="5"/>
  <c r="M22" i="5"/>
  <c r="N22" i="5"/>
  <c r="O22" i="5"/>
  <c r="P22" i="5"/>
  <c r="Q22" i="5"/>
  <c r="R22" i="5"/>
  <c r="S22" i="5"/>
  <c r="T22" i="5"/>
  <c r="U22" i="5"/>
  <c r="V22" i="5"/>
  <c r="W22" i="5"/>
  <c r="X22" i="5"/>
  <c r="Y22" i="5"/>
  <c r="Z22" i="5"/>
  <c r="AA22" i="5"/>
  <c r="D22" i="5"/>
  <c r="E20" i="5"/>
  <c r="F20" i="5"/>
  <c r="G20" i="5"/>
  <c r="H20" i="5"/>
  <c r="I20" i="5"/>
  <c r="J20" i="5"/>
  <c r="K20" i="5"/>
  <c r="L20" i="5"/>
  <c r="M20" i="5"/>
  <c r="N20" i="5"/>
  <c r="O20" i="5"/>
  <c r="P20" i="5"/>
  <c r="Q20" i="5"/>
  <c r="R20" i="5"/>
  <c r="S20" i="5"/>
  <c r="T20" i="5"/>
  <c r="U20" i="5"/>
  <c r="V20" i="5"/>
  <c r="W20" i="5"/>
  <c r="X20" i="5"/>
  <c r="Y20" i="5"/>
  <c r="Z20" i="5"/>
  <c r="AA20" i="5"/>
  <c r="D20" i="5"/>
  <c r="E19" i="5"/>
  <c r="F19" i="5"/>
  <c r="G19" i="5"/>
  <c r="H19" i="5"/>
  <c r="I19" i="5"/>
  <c r="J19" i="5"/>
  <c r="K19" i="5"/>
  <c r="L19" i="5"/>
  <c r="M19" i="5"/>
  <c r="N19" i="5"/>
  <c r="O19" i="5"/>
  <c r="P19" i="5"/>
  <c r="Q19" i="5"/>
  <c r="R19" i="5"/>
  <c r="S19" i="5"/>
  <c r="T19" i="5"/>
  <c r="U19" i="5"/>
  <c r="V19" i="5"/>
  <c r="W19" i="5"/>
  <c r="X19" i="5"/>
  <c r="Y19" i="5"/>
  <c r="Z19" i="5"/>
  <c r="AA19" i="5"/>
  <c r="D19" i="5"/>
  <c r="AC10" i="5"/>
  <c r="AC9" i="5"/>
  <c r="AC8" i="5"/>
  <c r="AC7" i="5"/>
  <c r="AC6" i="5"/>
  <c r="AB6" i="5"/>
  <c r="AC4" i="5"/>
  <c r="AB4" i="5"/>
  <c r="AC3" i="5"/>
  <c r="AB3" i="5"/>
  <c r="AB3" i="2"/>
  <c r="AC3" i="2"/>
  <c r="AB4" i="2"/>
  <c r="AC4" i="2"/>
  <c r="AB6" i="2"/>
  <c r="AC6" i="2"/>
  <c r="AC7" i="2"/>
  <c r="AC8" i="2"/>
  <c r="AB3" i="12"/>
  <c r="AC3" i="12"/>
  <c r="AB4" i="12"/>
  <c r="AC4" i="12"/>
  <c r="AB6" i="12"/>
  <c r="AC6" i="12"/>
  <c r="AC7" i="12"/>
  <c r="AC8" i="12"/>
  <c r="AC9" i="12"/>
  <c r="AC10" i="12"/>
  <c r="AB11" i="12"/>
  <c r="AC11" i="12"/>
  <c r="AB12" i="12"/>
  <c r="AC12" i="12"/>
  <c r="AB14" i="12"/>
  <c r="AC14" i="12"/>
  <c r="AC15" i="12"/>
  <c r="AC16" i="12"/>
  <c r="AC17" i="12"/>
  <c r="AC18" i="12"/>
  <c r="AB19" i="12"/>
  <c r="AC19" i="12"/>
  <c r="AB20" i="12"/>
  <c r="AC20" i="12"/>
  <c r="AB22" i="12"/>
  <c r="AC22" i="12"/>
  <c r="AC23" i="12"/>
  <c r="AC24" i="12"/>
  <c r="AC25" i="12"/>
  <c r="AC26" i="12"/>
  <c r="AA34" i="9"/>
  <c r="AA33" i="9"/>
  <c r="AA32" i="9"/>
  <c r="AA31" i="9"/>
  <c r="Y34" i="9"/>
  <c r="Y33" i="9"/>
  <c r="Y32" i="9"/>
  <c r="Y31" i="9"/>
  <c r="W34" i="9"/>
  <c r="W33" i="9"/>
  <c r="W32" i="9"/>
  <c r="W31" i="9"/>
  <c r="U34" i="9"/>
  <c r="U33" i="9"/>
  <c r="U32" i="9"/>
  <c r="U31" i="9"/>
  <c r="S34" i="9"/>
  <c r="S33" i="9"/>
  <c r="S32" i="9"/>
  <c r="S31" i="9"/>
  <c r="Q34" i="9"/>
  <c r="Q33" i="9"/>
  <c r="Q32" i="9"/>
  <c r="Q31" i="9"/>
  <c r="O34" i="9"/>
  <c r="O33" i="9"/>
  <c r="O32" i="9"/>
  <c r="O31" i="9"/>
  <c r="M32" i="9"/>
  <c r="M33" i="9"/>
  <c r="AC33" i="9" s="1"/>
  <c r="M34" i="9"/>
  <c r="AC34" i="9" s="1"/>
  <c r="M31" i="9"/>
  <c r="K31" i="9"/>
  <c r="I31" i="9"/>
  <c r="G31" i="9"/>
  <c r="E31" i="9"/>
  <c r="E30" i="9"/>
  <c r="F30" i="9"/>
  <c r="G30" i="9"/>
  <c r="H30" i="9"/>
  <c r="I30" i="9"/>
  <c r="J30" i="9"/>
  <c r="K30" i="9"/>
  <c r="L30" i="9"/>
  <c r="M30" i="9"/>
  <c r="N30" i="9"/>
  <c r="O30" i="9"/>
  <c r="P30" i="9"/>
  <c r="Q30" i="9"/>
  <c r="R30" i="9"/>
  <c r="S30" i="9"/>
  <c r="T30" i="9"/>
  <c r="U30" i="9"/>
  <c r="V30" i="9"/>
  <c r="W30" i="9"/>
  <c r="X30" i="9"/>
  <c r="Y30" i="9"/>
  <c r="Z30" i="9"/>
  <c r="AA30" i="9"/>
  <c r="D30" i="9"/>
  <c r="E27" i="9"/>
  <c r="F27" i="9"/>
  <c r="G27" i="9"/>
  <c r="H27" i="9"/>
  <c r="I27" i="9"/>
  <c r="J27" i="9"/>
  <c r="K27" i="9"/>
  <c r="L27" i="9"/>
  <c r="M27" i="9"/>
  <c r="N27" i="9"/>
  <c r="O27" i="9"/>
  <c r="P27" i="9"/>
  <c r="Q27" i="9"/>
  <c r="R27" i="9"/>
  <c r="S27" i="9"/>
  <c r="T27" i="9"/>
  <c r="U27" i="9"/>
  <c r="V27" i="9"/>
  <c r="W27" i="9"/>
  <c r="X27" i="9"/>
  <c r="Y27" i="9"/>
  <c r="Z27" i="9"/>
  <c r="AA27" i="9"/>
  <c r="D27" i="9"/>
  <c r="E28" i="9"/>
  <c r="F28" i="9"/>
  <c r="G28" i="9"/>
  <c r="H28" i="9"/>
  <c r="I28" i="9"/>
  <c r="J28" i="9"/>
  <c r="K28" i="9"/>
  <c r="L28" i="9"/>
  <c r="M28" i="9"/>
  <c r="N28" i="9"/>
  <c r="O28" i="9"/>
  <c r="P28" i="9"/>
  <c r="Q28" i="9"/>
  <c r="R28" i="9"/>
  <c r="S28" i="9"/>
  <c r="T28" i="9"/>
  <c r="U28" i="9"/>
  <c r="V28" i="9"/>
  <c r="W28" i="9"/>
  <c r="X28" i="9"/>
  <c r="Y28" i="9"/>
  <c r="Z28" i="9"/>
  <c r="AA28" i="9"/>
  <c r="D28" i="9"/>
  <c r="AB35" i="9"/>
  <c r="AC35" i="9"/>
  <c r="AB36" i="9"/>
  <c r="AC36" i="9"/>
  <c r="AB38" i="9"/>
  <c r="AC38" i="9"/>
  <c r="AC39" i="9"/>
  <c r="AC40" i="9"/>
  <c r="AC41" i="9"/>
  <c r="AC42" i="9"/>
  <c r="AB43" i="9"/>
  <c r="AC43" i="9"/>
  <c r="AB44" i="9"/>
  <c r="AC44" i="9"/>
  <c r="AB46" i="9"/>
  <c r="AC46" i="9"/>
  <c r="AC47" i="9"/>
  <c r="AC48" i="9"/>
  <c r="AC49" i="9"/>
  <c r="AC50" i="9"/>
  <c r="AC30" i="9" l="1"/>
  <c r="AC27" i="9"/>
  <c r="AB27" i="9"/>
  <c r="AB30" i="9"/>
  <c r="AC32" i="9"/>
  <c r="AC31" i="9"/>
  <c r="AC18" i="5" l="1"/>
  <c r="AC17" i="5"/>
  <c r="AC16" i="5"/>
  <c r="AC15" i="5"/>
  <c r="AC14" i="5"/>
  <c r="AB14" i="5"/>
  <c r="AC12" i="5"/>
  <c r="AB12" i="5"/>
  <c r="AC11" i="5"/>
  <c r="AB11" i="5"/>
  <c r="Z28" i="10" l="1"/>
  <c r="Z30" i="10"/>
  <c r="X28" i="10"/>
  <c r="X30" i="10"/>
  <c r="V28" i="10"/>
  <c r="V30" i="10"/>
  <c r="T28" i="10"/>
  <c r="T30" i="10"/>
  <c r="R28" i="10"/>
  <c r="R30" i="10"/>
  <c r="P28" i="10"/>
  <c r="P30" i="10"/>
  <c r="AA28" i="10"/>
  <c r="AA30" i="10"/>
  <c r="AA31" i="10"/>
  <c r="AA32" i="10"/>
  <c r="AA33" i="10"/>
  <c r="AA34" i="10"/>
  <c r="Y28" i="10"/>
  <c r="Y30" i="10"/>
  <c r="Y31" i="10"/>
  <c r="Y32" i="10"/>
  <c r="Y33" i="10"/>
  <c r="Y34" i="10"/>
  <c r="W28" i="10"/>
  <c r="W30" i="10"/>
  <c r="W31" i="10"/>
  <c r="W32" i="10"/>
  <c r="W33" i="10"/>
  <c r="W34" i="10"/>
  <c r="U28" i="10"/>
  <c r="U30" i="10"/>
  <c r="U31" i="10"/>
  <c r="U32" i="10"/>
  <c r="U33" i="10"/>
  <c r="U34" i="10"/>
  <c r="S28" i="10"/>
  <c r="S30" i="10"/>
  <c r="S31" i="10"/>
  <c r="S32" i="10"/>
  <c r="S33" i="10"/>
  <c r="S34" i="10"/>
  <c r="Q28" i="10"/>
  <c r="Q30" i="10"/>
  <c r="Q31" i="10"/>
  <c r="Q32" i="10"/>
  <c r="Q33" i="10"/>
  <c r="Q34" i="10"/>
  <c r="O28" i="10"/>
  <c r="O30" i="10"/>
  <c r="O31" i="10"/>
  <c r="O32" i="10"/>
  <c r="O33" i="10"/>
  <c r="O34" i="10"/>
  <c r="N28" i="10"/>
  <c r="N30" i="10"/>
  <c r="M28" i="10"/>
  <c r="M30" i="10"/>
  <c r="M31" i="10"/>
  <c r="M32" i="10"/>
  <c r="M33" i="10"/>
  <c r="M34" i="10"/>
  <c r="L28" i="10"/>
  <c r="L30" i="10"/>
  <c r="K28" i="10"/>
  <c r="K30" i="10"/>
  <c r="K31" i="10"/>
  <c r="K32" i="10"/>
  <c r="K33" i="10"/>
  <c r="K34" i="10"/>
  <c r="J28" i="10"/>
  <c r="J30" i="10"/>
  <c r="I28" i="10"/>
  <c r="I30" i="10"/>
  <c r="I31" i="10"/>
  <c r="I32" i="10"/>
  <c r="I33" i="10"/>
  <c r="I34" i="10"/>
  <c r="H28" i="10"/>
  <c r="H30" i="10"/>
  <c r="AA27" i="10"/>
  <c r="Z27" i="10"/>
  <c r="Y27" i="10"/>
  <c r="X27" i="10"/>
  <c r="W27" i="10"/>
  <c r="V27" i="10"/>
  <c r="U27" i="10"/>
  <c r="T27" i="10"/>
  <c r="S27" i="10"/>
  <c r="R27" i="10"/>
  <c r="Q27" i="10"/>
  <c r="P27" i="10"/>
  <c r="O27" i="10"/>
  <c r="N27" i="10"/>
  <c r="M27" i="10"/>
  <c r="L27" i="10"/>
  <c r="K27" i="10"/>
  <c r="J27" i="10"/>
  <c r="I27" i="10"/>
  <c r="H27" i="10"/>
  <c r="G28" i="10"/>
  <c r="G30" i="10"/>
  <c r="G31" i="10"/>
  <c r="G32" i="10"/>
  <c r="G33" i="10"/>
  <c r="G34" i="10"/>
  <c r="G27" i="10"/>
  <c r="F28" i="10"/>
  <c r="F30" i="10"/>
  <c r="F27" i="10"/>
  <c r="E28" i="10"/>
  <c r="E30" i="10"/>
  <c r="E31" i="10"/>
  <c r="E32" i="10"/>
  <c r="E33" i="10"/>
  <c r="E34" i="10"/>
  <c r="E27" i="10"/>
  <c r="D28" i="10"/>
  <c r="D30" i="10"/>
  <c r="D27" i="10"/>
  <c r="AC26" i="10"/>
  <c r="AC25" i="10"/>
  <c r="AC24" i="10"/>
  <c r="AC23" i="10"/>
  <c r="AC22" i="10"/>
  <c r="AB22" i="10"/>
  <c r="AC20" i="10"/>
  <c r="AB20" i="10"/>
  <c r="AC19" i="10"/>
  <c r="AB19" i="10"/>
  <c r="AC18" i="10"/>
  <c r="AC17" i="10"/>
  <c r="AC16" i="10"/>
  <c r="AC15" i="10"/>
  <c r="AC14" i="10"/>
  <c r="AB14" i="10"/>
  <c r="AC12" i="10"/>
  <c r="AB12" i="10"/>
  <c r="AC11" i="10"/>
  <c r="AB11" i="10"/>
  <c r="AC10" i="10"/>
  <c r="AC9" i="10"/>
  <c r="AC8" i="10"/>
  <c r="AC7" i="10"/>
  <c r="AC6" i="10"/>
  <c r="AB6" i="10"/>
  <c r="AC4" i="10"/>
  <c r="AB4" i="10"/>
  <c r="AC3" i="10"/>
  <c r="AB3" i="10"/>
  <c r="AC42" i="7"/>
  <c r="AC41" i="7"/>
  <c r="AC40" i="7"/>
  <c r="AC39" i="7"/>
  <c r="AC38" i="7"/>
  <c r="AB38" i="7"/>
  <c r="AC36" i="7"/>
  <c r="AB36" i="7"/>
  <c r="AC35" i="7"/>
  <c r="AB35" i="7"/>
  <c r="S47" i="7"/>
  <c r="S48" i="7"/>
  <c r="S49" i="7"/>
  <c r="S50" i="7"/>
  <c r="Q47" i="7"/>
  <c r="Q48" i="7"/>
  <c r="Q49" i="7"/>
  <c r="Q50" i="7"/>
  <c r="O47" i="7"/>
  <c r="O48" i="7"/>
  <c r="O49" i="7"/>
  <c r="O50" i="7"/>
  <c r="M47" i="7"/>
  <c r="M48" i="7"/>
  <c r="M49" i="7"/>
  <c r="M50" i="7"/>
  <c r="K47" i="7"/>
  <c r="K48" i="7"/>
  <c r="K49" i="7"/>
  <c r="K50" i="7"/>
  <c r="I47" i="7"/>
  <c r="I48" i="7"/>
  <c r="I49" i="7"/>
  <c r="I50" i="7"/>
  <c r="G47" i="7"/>
  <c r="G48" i="7"/>
  <c r="G49" i="7"/>
  <c r="G50" i="7"/>
  <c r="E47" i="7"/>
  <c r="E48" i="7"/>
  <c r="E49" i="7"/>
  <c r="E50" i="7"/>
  <c r="D46" i="7"/>
  <c r="D44" i="7"/>
  <c r="D43" i="7"/>
  <c r="AA50" i="7"/>
  <c r="Y50" i="7"/>
  <c r="W50" i="7"/>
  <c r="U50" i="7"/>
  <c r="AA49" i="7"/>
  <c r="Y49" i="7"/>
  <c r="W49" i="7"/>
  <c r="U49" i="7"/>
  <c r="AA48" i="7"/>
  <c r="Y48" i="7"/>
  <c r="W48" i="7"/>
  <c r="U48" i="7"/>
  <c r="AA47" i="7"/>
  <c r="Y47" i="7"/>
  <c r="W47" i="7"/>
  <c r="U47" i="7"/>
  <c r="AB43" i="7" l="1"/>
  <c r="AC33" i="10"/>
  <c r="AC31" i="10"/>
  <c r="AC34" i="10"/>
  <c r="AC32" i="10"/>
  <c r="AC30" i="10"/>
  <c r="AB30" i="10"/>
  <c r="AB28" i="10"/>
  <c r="AC28" i="10"/>
  <c r="AB27" i="10"/>
  <c r="AC27" i="10"/>
  <c r="AB46" i="7"/>
  <c r="AC49" i="7"/>
  <c r="AB44" i="7"/>
  <c r="AC43" i="7"/>
  <c r="AC47" i="7"/>
  <c r="AC48" i="7"/>
  <c r="AC44" i="7"/>
  <c r="AC46" i="7"/>
  <c r="AC50" i="7"/>
  <c r="AC58" i="15"/>
  <c r="AC57" i="15"/>
  <c r="AC56" i="15"/>
  <c r="AC55" i="15"/>
  <c r="AC54" i="15"/>
  <c r="AB54" i="15"/>
  <c r="AC52" i="15"/>
  <c r="AB52" i="15"/>
  <c r="AC51" i="15"/>
  <c r="AB51" i="15"/>
  <c r="AC66" i="15"/>
  <c r="AC65" i="15"/>
  <c r="AC64" i="15"/>
  <c r="AC63" i="15"/>
  <c r="AC62" i="15"/>
  <c r="AB62" i="15"/>
  <c r="AC60" i="15"/>
  <c r="AB60" i="15"/>
  <c r="AC59" i="15"/>
  <c r="AB59" i="15"/>
  <c r="AA42" i="15" l="1"/>
  <c r="Y42" i="15"/>
  <c r="W42" i="15"/>
  <c r="U42" i="15"/>
  <c r="S42" i="15"/>
  <c r="Q42" i="15"/>
  <c r="O42" i="15"/>
  <c r="M42" i="15"/>
  <c r="K42" i="15"/>
  <c r="I42" i="15"/>
  <c r="G42" i="15"/>
  <c r="E42" i="15"/>
  <c r="AA41" i="15"/>
  <c r="Y41" i="15"/>
  <c r="W41" i="15"/>
  <c r="U41" i="15"/>
  <c r="S41" i="15"/>
  <c r="Q41" i="15"/>
  <c r="O41" i="15"/>
  <c r="M41" i="15"/>
  <c r="K41" i="15"/>
  <c r="I41" i="15"/>
  <c r="G41" i="15"/>
  <c r="E41" i="15"/>
  <c r="AA40" i="15"/>
  <c r="Y40" i="15"/>
  <c r="W40" i="15"/>
  <c r="U40" i="15"/>
  <c r="S40" i="15"/>
  <c r="Q40" i="15"/>
  <c r="O40" i="15"/>
  <c r="M40" i="15"/>
  <c r="K40" i="15"/>
  <c r="I40" i="15"/>
  <c r="G40" i="15"/>
  <c r="E40" i="15"/>
  <c r="AA39" i="15"/>
  <c r="Y39" i="15"/>
  <c r="W39" i="15"/>
  <c r="U39" i="15"/>
  <c r="S39" i="15"/>
  <c r="Q39" i="15"/>
  <c r="O39" i="15"/>
  <c r="M39" i="15"/>
  <c r="K39" i="15"/>
  <c r="I39" i="15"/>
  <c r="G39" i="15"/>
  <c r="E39" i="15"/>
  <c r="AA38" i="15"/>
  <c r="Z38" i="15"/>
  <c r="Y38" i="15"/>
  <c r="X38" i="15"/>
  <c r="W38" i="15"/>
  <c r="V38" i="15"/>
  <c r="U38" i="15"/>
  <c r="T38" i="15"/>
  <c r="S38" i="15"/>
  <c r="R38" i="15"/>
  <c r="Q38" i="15"/>
  <c r="P38" i="15"/>
  <c r="O38" i="15"/>
  <c r="N38" i="15"/>
  <c r="M38" i="15"/>
  <c r="L38" i="15"/>
  <c r="K38" i="15"/>
  <c r="J38" i="15"/>
  <c r="I38" i="15"/>
  <c r="H38" i="15"/>
  <c r="G38" i="15"/>
  <c r="F38" i="15"/>
  <c r="E38" i="15"/>
  <c r="D38" i="15"/>
  <c r="AA36" i="15"/>
  <c r="Z36" i="15"/>
  <c r="Y36" i="15"/>
  <c r="X36" i="15"/>
  <c r="W36" i="15"/>
  <c r="V36" i="15"/>
  <c r="U36" i="15"/>
  <c r="T36" i="15"/>
  <c r="S36" i="15"/>
  <c r="R36" i="15"/>
  <c r="Q36" i="15"/>
  <c r="P36" i="15"/>
  <c r="O36" i="15"/>
  <c r="N36" i="15"/>
  <c r="M36" i="15"/>
  <c r="L36" i="15"/>
  <c r="K36" i="15"/>
  <c r="J36" i="15"/>
  <c r="I36" i="15"/>
  <c r="H36" i="15"/>
  <c r="G36" i="15"/>
  <c r="F36" i="15"/>
  <c r="E36" i="15"/>
  <c r="D36" i="15"/>
  <c r="AA35" i="15"/>
  <c r="Z35" i="15"/>
  <c r="Y35" i="15"/>
  <c r="X35" i="15"/>
  <c r="W35" i="15"/>
  <c r="V35" i="15"/>
  <c r="U35" i="15"/>
  <c r="T35" i="15"/>
  <c r="S35" i="15"/>
  <c r="R35" i="15"/>
  <c r="Q35" i="15"/>
  <c r="P35" i="15"/>
  <c r="O35" i="15"/>
  <c r="N35" i="15"/>
  <c r="M35" i="15"/>
  <c r="L35" i="15"/>
  <c r="K35" i="15"/>
  <c r="J35" i="15"/>
  <c r="I35" i="15"/>
  <c r="H35" i="15"/>
  <c r="G35" i="15"/>
  <c r="F35" i="15"/>
  <c r="E35" i="15"/>
  <c r="D35" i="15"/>
  <c r="AC49" i="15"/>
  <c r="AB46" i="15"/>
  <c r="AC44" i="15"/>
  <c r="AB44" i="15"/>
  <c r="AC43" i="15"/>
  <c r="AB43" i="15"/>
  <c r="AC34" i="15"/>
  <c r="AC33" i="15"/>
  <c r="AC32" i="15"/>
  <c r="AC31" i="15"/>
  <c r="AC30" i="15"/>
  <c r="AB30" i="15"/>
  <c r="AC28" i="15"/>
  <c r="AB28" i="15"/>
  <c r="AC27" i="15"/>
  <c r="AB27" i="15"/>
  <c r="AC26" i="15"/>
  <c r="AC25" i="15"/>
  <c r="AC24" i="15"/>
  <c r="AC23" i="15"/>
  <c r="AC22" i="15"/>
  <c r="AB22" i="15"/>
  <c r="AC20" i="15"/>
  <c r="AB20" i="15"/>
  <c r="AC19" i="15"/>
  <c r="AB19" i="15"/>
  <c r="AC18" i="15"/>
  <c r="AC17" i="15"/>
  <c r="AC16" i="15"/>
  <c r="AC15" i="15"/>
  <c r="AC14" i="15"/>
  <c r="AB14" i="15"/>
  <c r="AC12" i="15"/>
  <c r="AB12" i="15"/>
  <c r="AC11" i="15"/>
  <c r="AB11" i="15"/>
  <c r="AC10" i="15"/>
  <c r="AC9" i="15"/>
  <c r="AC8" i="15"/>
  <c r="AC7" i="15"/>
  <c r="AC6" i="15"/>
  <c r="AB6" i="15"/>
  <c r="AC4" i="15"/>
  <c r="AB4" i="15"/>
  <c r="AC3" i="15"/>
  <c r="AB3" i="15"/>
  <c r="AC39" i="15" l="1"/>
  <c r="AC40" i="15"/>
  <c r="AC41" i="15"/>
  <c r="AB38" i="15"/>
  <c r="AC35" i="15"/>
  <c r="AB35" i="15"/>
  <c r="AC36" i="15"/>
  <c r="AC38" i="15"/>
  <c r="AB36" i="15"/>
  <c r="AC42" i="15"/>
  <c r="AC50" i="15"/>
  <c r="AC47" i="15"/>
  <c r="AC48" i="15"/>
  <c r="AC46" i="15"/>
  <c r="AC60" i="6"/>
  <c r="AC59" i="6"/>
  <c r="AC58" i="6"/>
  <c r="AC57" i="6"/>
  <c r="AC56" i="6"/>
  <c r="AB56" i="6"/>
  <c r="AC54" i="6"/>
  <c r="AB54" i="6"/>
  <c r="AC53" i="6"/>
  <c r="AB53" i="6"/>
  <c r="U47" i="2" l="1"/>
  <c r="U48" i="2"/>
  <c r="U49" i="2"/>
  <c r="U50" i="2"/>
  <c r="G59" i="9" l="1"/>
  <c r="AC68" i="7"/>
  <c r="AC67" i="7"/>
  <c r="AC66" i="7"/>
  <c r="AC65" i="7"/>
  <c r="AC64" i="7"/>
  <c r="AB64" i="7"/>
  <c r="AC62" i="7"/>
  <c r="AB62" i="7"/>
  <c r="AC61" i="7"/>
  <c r="AB61" i="7"/>
  <c r="AC60" i="7"/>
  <c r="AB11" i="2"/>
  <c r="AB14" i="2"/>
  <c r="AB12" i="2"/>
  <c r="AB19" i="2"/>
  <c r="AB20" i="2"/>
  <c r="AB22" i="2"/>
  <c r="Z53" i="12" l="1"/>
  <c r="AA53" i="12"/>
  <c r="Z54" i="12"/>
  <c r="AA54" i="12"/>
  <c r="Z56" i="12"/>
  <c r="AA56" i="12"/>
  <c r="AA57" i="12"/>
  <c r="AA58" i="12"/>
  <c r="AA59" i="12"/>
  <c r="AA60" i="12"/>
  <c r="Z27" i="12"/>
  <c r="AA27" i="12"/>
  <c r="Z28" i="12"/>
  <c r="AA28" i="12"/>
  <c r="Z30" i="12"/>
  <c r="AA30" i="12"/>
  <c r="AA31" i="12"/>
  <c r="AA32" i="12"/>
  <c r="AA33" i="12"/>
  <c r="AA34" i="12"/>
  <c r="Z59" i="9"/>
  <c r="AA59" i="9"/>
  <c r="Z60" i="9"/>
  <c r="AA60" i="9"/>
  <c r="Z62" i="9"/>
  <c r="AA62" i="9"/>
  <c r="AA63" i="9"/>
  <c r="AA64" i="9"/>
  <c r="AA65" i="9"/>
  <c r="AA66" i="9"/>
  <c r="Z35" i="6" l="1"/>
  <c r="AA35" i="6"/>
  <c r="Z36" i="6"/>
  <c r="AA36" i="6"/>
  <c r="Z38" i="6"/>
  <c r="AA38" i="6"/>
  <c r="AA39" i="6"/>
  <c r="AA40" i="6"/>
  <c r="AA41" i="6"/>
  <c r="AA42" i="6"/>
  <c r="AA47" i="2" l="1"/>
  <c r="AA87" i="2" s="1"/>
  <c r="AA48" i="2"/>
  <c r="AA88" i="2" s="1"/>
  <c r="AA49" i="2"/>
  <c r="AA89" i="2" s="1"/>
  <c r="AA50" i="2"/>
  <c r="AA90" i="2" s="1"/>
  <c r="Y60" i="12" l="1"/>
  <c r="Y59" i="12"/>
  <c r="Y58" i="12"/>
  <c r="Y57" i="12"/>
  <c r="Y56" i="12"/>
  <c r="X56" i="12"/>
  <c r="Y54" i="12"/>
  <c r="X54" i="12"/>
  <c r="Y53" i="12"/>
  <c r="X53" i="12"/>
  <c r="Y34" i="12"/>
  <c r="Y33" i="12"/>
  <c r="Y32" i="12"/>
  <c r="Y31" i="12"/>
  <c r="Y30" i="12"/>
  <c r="X30" i="12"/>
  <c r="Y28" i="12"/>
  <c r="X28" i="12"/>
  <c r="Y27" i="12"/>
  <c r="X27" i="12"/>
  <c r="Y66" i="9"/>
  <c r="Y65" i="9"/>
  <c r="Y64" i="9"/>
  <c r="Y63" i="9"/>
  <c r="Y62" i="9"/>
  <c r="X62" i="9"/>
  <c r="Y60" i="9"/>
  <c r="X60" i="9"/>
  <c r="Y59" i="9"/>
  <c r="X59" i="9"/>
  <c r="Y42" i="6"/>
  <c r="Y41" i="6"/>
  <c r="Y40" i="6"/>
  <c r="Y39" i="6"/>
  <c r="Y38" i="6"/>
  <c r="X38" i="6"/>
  <c r="Y36" i="6"/>
  <c r="X36" i="6"/>
  <c r="Y35" i="6"/>
  <c r="X35" i="6"/>
  <c r="Y50" i="2"/>
  <c r="Y90" i="2" s="1"/>
  <c r="Y49" i="2"/>
  <c r="Y89" i="2" s="1"/>
  <c r="Y48" i="2"/>
  <c r="Y88" i="2" s="1"/>
  <c r="Y47" i="2"/>
  <c r="Y87" i="2" s="1"/>
  <c r="W60" i="12"/>
  <c r="W59" i="12"/>
  <c r="W58" i="12"/>
  <c r="W57" i="12"/>
  <c r="W56" i="12"/>
  <c r="V56" i="12"/>
  <c r="W54" i="12"/>
  <c r="V54" i="12"/>
  <c r="W53" i="12"/>
  <c r="V53" i="12"/>
  <c r="W34" i="12"/>
  <c r="W33" i="12"/>
  <c r="W32" i="12"/>
  <c r="W31" i="12"/>
  <c r="W30" i="12"/>
  <c r="V30" i="12"/>
  <c r="W28" i="12"/>
  <c r="V28" i="12"/>
  <c r="W27" i="12"/>
  <c r="V27" i="12"/>
  <c r="AB22" i="9"/>
  <c r="W66" i="9"/>
  <c r="W65" i="9"/>
  <c r="W64" i="9"/>
  <c r="W63" i="9"/>
  <c r="W62" i="9"/>
  <c r="V62" i="9"/>
  <c r="W60" i="9"/>
  <c r="V60" i="9"/>
  <c r="W59" i="9"/>
  <c r="V59" i="9"/>
  <c r="W42" i="6"/>
  <c r="W41" i="6"/>
  <c r="W40" i="6"/>
  <c r="W39" i="6"/>
  <c r="W38" i="6"/>
  <c r="V38" i="6"/>
  <c r="W36" i="6"/>
  <c r="V36" i="6"/>
  <c r="W35" i="6"/>
  <c r="V35" i="6"/>
  <c r="W50" i="2"/>
  <c r="W90" i="2" s="1"/>
  <c r="W49" i="2"/>
  <c r="W89" i="2" s="1"/>
  <c r="W48" i="2"/>
  <c r="W88" i="2" s="1"/>
  <c r="W47" i="2"/>
  <c r="W87" i="2" s="1"/>
  <c r="U60" i="12"/>
  <c r="U59" i="12"/>
  <c r="U58" i="12"/>
  <c r="U57" i="12"/>
  <c r="U56" i="12"/>
  <c r="T56" i="12"/>
  <c r="U54" i="12"/>
  <c r="T54" i="12"/>
  <c r="U53" i="12"/>
  <c r="T53" i="12"/>
  <c r="U34" i="12"/>
  <c r="U33" i="12"/>
  <c r="U32" i="12"/>
  <c r="U31" i="12"/>
  <c r="U30" i="12"/>
  <c r="T30" i="12"/>
  <c r="U28" i="12"/>
  <c r="T28" i="12"/>
  <c r="U27" i="12"/>
  <c r="T27" i="12"/>
  <c r="U66" i="9"/>
  <c r="U65" i="9"/>
  <c r="U64" i="9"/>
  <c r="U63" i="9"/>
  <c r="U62" i="9"/>
  <c r="T62" i="9"/>
  <c r="U60" i="9"/>
  <c r="T60" i="9"/>
  <c r="U59" i="9"/>
  <c r="T59" i="9"/>
  <c r="U42" i="6"/>
  <c r="U41" i="6"/>
  <c r="U40" i="6"/>
  <c r="U39" i="6"/>
  <c r="U38" i="6"/>
  <c r="T38" i="6"/>
  <c r="U36" i="6"/>
  <c r="T36" i="6"/>
  <c r="U35" i="6"/>
  <c r="T35" i="6"/>
  <c r="U90" i="2"/>
  <c r="U89" i="2"/>
  <c r="U88" i="2"/>
  <c r="U87" i="2"/>
  <c r="S60" i="12"/>
  <c r="S59" i="12"/>
  <c r="S58" i="12"/>
  <c r="S57" i="12"/>
  <c r="S56" i="12"/>
  <c r="R56" i="12"/>
  <c r="S54" i="12"/>
  <c r="R54" i="12"/>
  <c r="S53" i="12"/>
  <c r="R53" i="12"/>
  <c r="S34" i="12"/>
  <c r="S33" i="12"/>
  <c r="S32" i="12"/>
  <c r="S31" i="12"/>
  <c r="S30" i="12"/>
  <c r="R30" i="12"/>
  <c r="S28" i="12"/>
  <c r="R28" i="12"/>
  <c r="S27" i="12"/>
  <c r="R27" i="12"/>
  <c r="S66" i="9"/>
  <c r="S65" i="9"/>
  <c r="S64" i="9"/>
  <c r="S63" i="9"/>
  <c r="S62" i="9"/>
  <c r="R62" i="9"/>
  <c r="S60" i="9"/>
  <c r="R60" i="9"/>
  <c r="S59" i="9"/>
  <c r="R59" i="9"/>
  <c r="S42" i="6" l="1"/>
  <c r="S41" i="6"/>
  <c r="S40" i="6"/>
  <c r="S39" i="6"/>
  <c r="S38" i="6"/>
  <c r="R38" i="6"/>
  <c r="S36" i="6"/>
  <c r="R36" i="6"/>
  <c r="S35" i="6"/>
  <c r="R35" i="6"/>
  <c r="S90" i="2"/>
  <c r="S89" i="2"/>
  <c r="S88" i="2"/>
  <c r="P60" i="9"/>
  <c r="AB3" i="4"/>
  <c r="Q60" i="12"/>
  <c r="Q59" i="12"/>
  <c r="Q58" i="12"/>
  <c r="Q57" i="12"/>
  <c r="Q56" i="12"/>
  <c r="P56" i="12"/>
  <c r="Q54" i="12"/>
  <c r="P54" i="12"/>
  <c r="Q53" i="12"/>
  <c r="P53" i="12"/>
  <c r="Q34" i="12"/>
  <c r="Q33" i="12"/>
  <c r="Q32" i="12"/>
  <c r="Q31" i="12"/>
  <c r="Q30" i="12"/>
  <c r="P30" i="12"/>
  <c r="Q28" i="12"/>
  <c r="P28" i="12"/>
  <c r="Q27" i="12"/>
  <c r="P27" i="12"/>
  <c r="Q66" i="9"/>
  <c r="Q65" i="9"/>
  <c r="Q64" i="9"/>
  <c r="Q63" i="9"/>
  <c r="Q62" i="9"/>
  <c r="P62" i="9"/>
  <c r="Q60" i="9"/>
  <c r="Q59" i="9"/>
  <c r="P59" i="9"/>
  <c r="Q42" i="6"/>
  <c r="Q41" i="6"/>
  <c r="Q40" i="6"/>
  <c r="Q39" i="6"/>
  <c r="Q38" i="6"/>
  <c r="P38" i="6"/>
  <c r="Q36" i="6"/>
  <c r="P36" i="6"/>
  <c r="Q35" i="6"/>
  <c r="P35" i="6"/>
  <c r="Q90" i="2"/>
  <c r="Q89" i="2"/>
  <c r="Q88" i="2"/>
  <c r="AC85" i="2"/>
  <c r="AB85" i="2"/>
  <c r="O60" i="12"/>
  <c r="O59" i="12"/>
  <c r="O58" i="12"/>
  <c r="O57" i="12"/>
  <c r="O56" i="12"/>
  <c r="N56" i="12"/>
  <c r="O54" i="12"/>
  <c r="N54" i="12"/>
  <c r="O53" i="12"/>
  <c r="N53" i="12"/>
  <c r="O34" i="12"/>
  <c r="O33" i="12"/>
  <c r="O32" i="12"/>
  <c r="O31" i="12"/>
  <c r="O30" i="12"/>
  <c r="N30" i="12"/>
  <c r="O28" i="12"/>
  <c r="N28" i="12"/>
  <c r="O27" i="12"/>
  <c r="N27" i="12"/>
  <c r="AC19" i="9"/>
  <c r="O66" i="9"/>
  <c r="O65" i="9"/>
  <c r="O64" i="9"/>
  <c r="O63" i="9"/>
  <c r="O62" i="9"/>
  <c r="N62" i="9"/>
  <c r="O60" i="9"/>
  <c r="N60" i="9"/>
  <c r="O59" i="9"/>
  <c r="N59" i="9"/>
  <c r="O42" i="6"/>
  <c r="O41" i="6"/>
  <c r="O40" i="6"/>
  <c r="O39" i="6"/>
  <c r="O38" i="6"/>
  <c r="N38" i="6"/>
  <c r="O36" i="6"/>
  <c r="N36" i="6"/>
  <c r="O35" i="6"/>
  <c r="N35" i="6"/>
  <c r="AC9" i="4"/>
  <c r="O50" i="2"/>
  <c r="O90" i="2" s="1"/>
  <c r="O49" i="2"/>
  <c r="O89" i="2" s="1"/>
  <c r="O48" i="2"/>
  <c r="O88" i="2" s="1"/>
  <c r="O47" i="2"/>
  <c r="O87" i="2" s="1"/>
  <c r="O46" i="2"/>
  <c r="O86" i="2" s="1"/>
  <c r="N46" i="2"/>
  <c r="N86" i="2" s="1"/>
  <c r="O44" i="2"/>
  <c r="O84" i="2" s="1"/>
  <c r="N44" i="2"/>
  <c r="N84" i="2" s="1"/>
  <c r="O43" i="2"/>
  <c r="O83" i="2" s="1"/>
  <c r="N43" i="2"/>
  <c r="N83" i="2" s="1"/>
  <c r="M60" i="12"/>
  <c r="M59" i="12"/>
  <c r="M58" i="12"/>
  <c r="M57" i="12"/>
  <c r="M56" i="12"/>
  <c r="L56" i="12"/>
  <c r="M54" i="12"/>
  <c r="L54" i="12"/>
  <c r="M53" i="12"/>
  <c r="L53" i="12"/>
  <c r="M34" i="12"/>
  <c r="M33" i="12"/>
  <c r="M32" i="12"/>
  <c r="M31" i="12"/>
  <c r="M30" i="12"/>
  <c r="L30" i="12"/>
  <c r="M28" i="12"/>
  <c r="L28" i="12"/>
  <c r="M27" i="12"/>
  <c r="L27" i="12"/>
  <c r="M66" i="9"/>
  <c r="M65" i="9"/>
  <c r="M64" i="9"/>
  <c r="M63" i="9"/>
  <c r="M62" i="9"/>
  <c r="L62" i="9"/>
  <c r="M60" i="9"/>
  <c r="L60" i="9"/>
  <c r="M59" i="9"/>
  <c r="L59" i="9"/>
  <c r="AB19" i="5"/>
  <c r="M50" i="2"/>
  <c r="M90" i="2" s="1"/>
  <c r="M49" i="2"/>
  <c r="M89" i="2" s="1"/>
  <c r="M48" i="2"/>
  <c r="M88" i="2" s="1"/>
  <c r="M47" i="2"/>
  <c r="M87" i="2" s="1"/>
  <c r="M86" i="2"/>
  <c r="L86" i="2"/>
  <c r="M84" i="2"/>
  <c r="L84" i="2"/>
  <c r="M83" i="2"/>
  <c r="L83" i="2"/>
  <c r="M42" i="6"/>
  <c r="M41" i="6"/>
  <c r="M40" i="6"/>
  <c r="M39" i="6"/>
  <c r="M38" i="6"/>
  <c r="L38" i="6"/>
  <c r="M36" i="6"/>
  <c r="L36" i="6"/>
  <c r="M35" i="6"/>
  <c r="L35" i="6"/>
  <c r="AB53" i="7"/>
  <c r="AC4" i="14" l="1"/>
  <c r="AC6" i="14"/>
  <c r="AC7" i="14"/>
  <c r="AC8" i="14"/>
  <c r="AC9" i="14"/>
  <c r="AC10" i="14"/>
  <c r="AC3" i="14"/>
  <c r="K34" i="12"/>
  <c r="K33" i="12"/>
  <c r="K32" i="12"/>
  <c r="K31" i="12"/>
  <c r="K30" i="12"/>
  <c r="J30" i="12"/>
  <c r="K28" i="12"/>
  <c r="J28" i="12"/>
  <c r="K27" i="12"/>
  <c r="J27" i="12"/>
  <c r="K60" i="12"/>
  <c r="K59" i="12"/>
  <c r="K58" i="12"/>
  <c r="K57" i="12"/>
  <c r="K56" i="12"/>
  <c r="J56" i="12"/>
  <c r="K54" i="12"/>
  <c r="J54" i="12"/>
  <c r="K53" i="12"/>
  <c r="J53" i="12"/>
  <c r="AC37" i="12"/>
  <c r="AC38" i="12"/>
  <c r="AC40" i="12"/>
  <c r="AC41" i="12"/>
  <c r="AC42" i="12"/>
  <c r="AC43" i="12"/>
  <c r="AC44" i="12"/>
  <c r="AC45" i="12"/>
  <c r="AC46" i="12"/>
  <c r="AC48" i="12"/>
  <c r="AC49" i="12"/>
  <c r="AC50" i="12"/>
  <c r="AC51" i="12"/>
  <c r="AC52" i="12"/>
  <c r="K66" i="9"/>
  <c r="K65" i="9"/>
  <c r="K64" i="9"/>
  <c r="K63" i="9"/>
  <c r="K62" i="9"/>
  <c r="J62" i="9"/>
  <c r="K60" i="9"/>
  <c r="J60" i="9"/>
  <c r="K59" i="9"/>
  <c r="J59" i="9"/>
  <c r="AC51" i="9"/>
  <c r="AC52" i="9"/>
  <c r="AC54" i="9"/>
  <c r="AC55" i="9"/>
  <c r="AC56" i="9"/>
  <c r="AC57" i="9"/>
  <c r="AC58" i="9"/>
  <c r="AC3" i="9"/>
  <c r="AC4" i="9"/>
  <c r="AC6" i="9"/>
  <c r="AC7" i="9"/>
  <c r="AC8" i="9"/>
  <c r="AC9" i="9"/>
  <c r="AC10" i="9"/>
  <c r="AC11" i="9"/>
  <c r="AC12" i="9"/>
  <c r="AC14" i="9"/>
  <c r="AC15" i="9"/>
  <c r="AC16" i="9"/>
  <c r="AC17" i="9"/>
  <c r="AC18" i="9"/>
  <c r="AC20" i="9"/>
  <c r="AC22" i="9"/>
  <c r="AC23" i="9"/>
  <c r="AC24" i="9"/>
  <c r="AC25" i="9"/>
  <c r="AC26" i="9"/>
  <c r="AC3" i="7"/>
  <c r="AC4" i="7"/>
  <c r="AC6" i="7"/>
  <c r="AC7" i="7"/>
  <c r="AC8" i="7"/>
  <c r="AC9" i="7"/>
  <c r="AC10" i="7"/>
  <c r="AC11" i="7"/>
  <c r="AC12" i="7"/>
  <c r="AC14" i="7"/>
  <c r="AC15" i="7"/>
  <c r="AC16" i="7"/>
  <c r="AC17" i="7"/>
  <c r="AC18" i="7"/>
  <c r="AC19" i="7"/>
  <c r="AC20" i="7"/>
  <c r="AC22" i="7"/>
  <c r="AC23" i="7"/>
  <c r="AC24" i="7"/>
  <c r="AC25" i="7"/>
  <c r="AC26" i="7"/>
  <c r="AC27" i="7"/>
  <c r="AC28" i="7"/>
  <c r="AC30" i="7"/>
  <c r="AC31" i="7"/>
  <c r="AC32" i="7"/>
  <c r="AC33" i="7"/>
  <c r="AC34" i="7"/>
  <c r="AC53" i="7"/>
  <c r="AC54" i="7"/>
  <c r="AC56" i="7"/>
  <c r="AC57" i="7"/>
  <c r="AC58" i="7"/>
  <c r="AC59" i="7"/>
  <c r="K42" i="6"/>
  <c r="K41" i="6"/>
  <c r="K40" i="6"/>
  <c r="K39" i="6"/>
  <c r="K38" i="6"/>
  <c r="J38" i="6"/>
  <c r="K36" i="6"/>
  <c r="J36" i="6"/>
  <c r="K35" i="6"/>
  <c r="J35" i="6"/>
  <c r="AC4" i="6"/>
  <c r="AC6" i="6"/>
  <c r="AC7" i="6"/>
  <c r="AC8" i="6"/>
  <c r="AC9" i="6"/>
  <c r="AC10" i="6"/>
  <c r="AC11" i="6"/>
  <c r="AC12" i="6"/>
  <c r="AC14" i="6"/>
  <c r="AC15" i="6"/>
  <c r="AC16" i="6"/>
  <c r="AC17" i="6"/>
  <c r="AC18" i="6"/>
  <c r="AC19" i="6"/>
  <c r="AC20" i="6"/>
  <c r="AC22" i="6"/>
  <c r="AC23" i="6"/>
  <c r="AC24" i="6"/>
  <c r="AC25" i="6"/>
  <c r="AC26" i="6"/>
  <c r="AC27" i="6"/>
  <c r="AC28" i="6"/>
  <c r="AC30" i="6"/>
  <c r="AC31" i="6"/>
  <c r="AC32" i="6"/>
  <c r="AC33" i="6"/>
  <c r="AC34" i="6"/>
  <c r="AC45" i="6"/>
  <c r="AC46" i="6"/>
  <c r="AC48" i="6"/>
  <c r="AC49" i="6"/>
  <c r="AC50" i="6"/>
  <c r="AC51" i="6"/>
  <c r="AC52" i="6"/>
  <c r="AC3" i="6"/>
  <c r="AC20" i="5"/>
  <c r="AC22" i="5"/>
  <c r="AC23" i="5"/>
  <c r="AC24" i="5"/>
  <c r="AC25" i="5"/>
  <c r="AC26" i="5"/>
  <c r="AC19" i="5"/>
  <c r="AC11" i="2"/>
  <c r="AC12" i="2"/>
  <c r="AC14" i="2"/>
  <c r="AC15" i="2"/>
  <c r="AC16" i="2"/>
  <c r="AC17" i="2"/>
  <c r="AC18" i="2"/>
  <c r="AC19" i="2"/>
  <c r="AC20" i="2"/>
  <c r="AC22" i="2"/>
  <c r="AC23" i="2"/>
  <c r="AC24" i="2"/>
  <c r="AC25" i="2"/>
  <c r="AC26" i="2"/>
  <c r="AC27" i="2"/>
  <c r="AC28" i="2"/>
  <c r="AC30" i="2"/>
  <c r="AC31" i="2"/>
  <c r="AC32" i="2"/>
  <c r="AC33" i="2"/>
  <c r="AC34" i="2"/>
  <c r="AC35" i="2"/>
  <c r="AC36" i="2"/>
  <c r="AC38" i="2"/>
  <c r="AC39" i="2"/>
  <c r="AC40" i="2"/>
  <c r="AC41" i="2"/>
  <c r="AC42" i="2"/>
  <c r="AC51" i="2"/>
  <c r="AC52" i="2"/>
  <c r="AC54" i="2"/>
  <c r="AC55" i="2"/>
  <c r="AC56" i="2"/>
  <c r="AC57" i="2"/>
  <c r="AC58" i="2"/>
  <c r="AC59" i="2"/>
  <c r="AC60" i="2"/>
  <c r="AC62" i="2"/>
  <c r="AC63" i="2"/>
  <c r="AC64" i="2"/>
  <c r="AC65" i="2"/>
  <c r="AC66" i="2"/>
  <c r="AC67" i="2"/>
  <c r="AC68" i="2"/>
  <c r="AC70" i="2"/>
  <c r="AC71" i="2"/>
  <c r="AC72" i="2"/>
  <c r="AC73" i="2"/>
  <c r="AC74" i="2"/>
  <c r="AC75" i="2"/>
  <c r="AC76" i="2"/>
  <c r="AC78" i="2"/>
  <c r="AC79" i="2"/>
  <c r="AC80" i="2"/>
  <c r="AC81" i="2"/>
  <c r="AC82" i="2"/>
  <c r="AC9" i="2"/>
  <c r="AC10" i="2"/>
  <c r="AC4" i="4"/>
  <c r="AC6" i="4"/>
  <c r="AC7" i="4"/>
  <c r="AC8" i="4"/>
  <c r="AC10" i="4"/>
  <c r="AC3" i="4"/>
  <c r="J84" i="2"/>
  <c r="K50" i="2"/>
  <c r="K90" i="2" s="1"/>
  <c r="K49" i="2"/>
  <c r="K89" i="2" s="1"/>
  <c r="K48" i="2"/>
  <c r="K88" i="2" s="1"/>
  <c r="K47" i="2"/>
  <c r="K87" i="2" s="1"/>
  <c r="K86" i="2"/>
  <c r="J86" i="2"/>
  <c r="K84" i="2"/>
  <c r="K83" i="2"/>
  <c r="J83" i="2"/>
  <c r="AC28" i="9" l="1"/>
  <c r="I39" i="6"/>
  <c r="H53" i="12"/>
  <c r="I53" i="12"/>
  <c r="H54" i="12"/>
  <c r="I54" i="12"/>
  <c r="H56" i="12"/>
  <c r="I56" i="12"/>
  <c r="I57" i="12"/>
  <c r="I58" i="12"/>
  <c r="I59" i="12"/>
  <c r="I60" i="12"/>
  <c r="H27" i="12"/>
  <c r="I27" i="12"/>
  <c r="H28" i="12"/>
  <c r="I28" i="12"/>
  <c r="H30" i="12"/>
  <c r="I30" i="12"/>
  <c r="I31" i="12"/>
  <c r="I32" i="12"/>
  <c r="I33" i="12"/>
  <c r="I34" i="12"/>
  <c r="H59" i="9"/>
  <c r="I59" i="9"/>
  <c r="H60" i="9"/>
  <c r="I60" i="9"/>
  <c r="H62" i="9"/>
  <c r="I62" i="9"/>
  <c r="I63" i="9"/>
  <c r="I64" i="9"/>
  <c r="I65" i="9"/>
  <c r="I66" i="9"/>
  <c r="H35" i="6"/>
  <c r="I35" i="6"/>
  <c r="H36" i="6"/>
  <c r="I36" i="6"/>
  <c r="H38" i="6"/>
  <c r="I38" i="6"/>
  <c r="I40" i="6"/>
  <c r="I41" i="6"/>
  <c r="I42" i="6"/>
  <c r="H84" i="2" l="1"/>
  <c r="I84" i="2"/>
  <c r="I86" i="2"/>
  <c r="I87" i="2"/>
  <c r="I88" i="2"/>
  <c r="I89" i="2"/>
  <c r="I90" i="2"/>
  <c r="H86" i="2"/>
  <c r="H83" i="2"/>
  <c r="I83" i="2"/>
  <c r="AB6" i="14"/>
  <c r="AB4" i="14"/>
  <c r="AB3" i="14"/>
  <c r="G34" i="12"/>
  <c r="G33" i="12"/>
  <c r="G32" i="12"/>
  <c r="G31" i="12"/>
  <c r="G30" i="12"/>
  <c r="G28" i="12"/>
  <c r="G27" i="12"/>
  <c r="E34" i="12"/>
  <c r="E28" i="12"/>
  <c r="E30" i="12"/>
  <c r="E31" i="12"/>
  <c r="E32" i="12"/>
  <c r="E33" i="12"/>
  <c r="E27" i="12"/>
  <c r="F28" i="12"/>
  <c r="F30" i="12"/>
  <c r="F27" i="12"/>
  <c r="D28" i="12"/>
  <c r="D30" i="12"/>
  <c r="D27" i="12"/>
  <c r="F56" i="12"/>
  <c r="F54" i="12"/>
  <c r="F53" i="12"/>
  <c r="G60" i="12"/>
  <c r="G59" i="12"/>
  <c r="G58" i="12"/>
  <c r="G57" i="12"/>
  <c r="G56" i="12"/>
  <c r="G54" i="12"/>
  <c r="G53" i="12"/>
  <c r="E54" i="12"/>
  <c r="E56" i="12"/>
  <c r="AC56" i="12" s="1"/>
  <c r="E57" i="12"/>
  <c r="E58" i="12"/>
  <c r="AC58" i="12" s="1"/>
  <c r="E59" i="12"/>
  <c r="E60" i="12"/>
  <c r="AC60" i="12" s="1"/>
  <c r="E53" i="12"/>
  <c r="D54" i="12"/>
  <c r="D56" i="12"/>
  <c r="D53" i="12"/>
  <c r="AB48" i="12"/>
  <c r="AB46" i="12"/>
  <c r="AB45" i="12"/>
  <c r="AB40" i="12"/>
  <c r="AB38" i="12"/>
  <c r="AB37" i="12"/>
  <c r="G66" i="9"/>
  <c r="G65" i="9"/>
  <c r="G64" i="9"/>
  <c r="G63" i="9"/>
  <c r="G62" i="9"/>
  <c r="G60" i="9"/>
  <c r="F62" i="9"/>
  <c r="F60" i="9"/>
  <c r="F59" i="9"/>
  <c r="E60" i="9"/>
  <c r="AC60" i="9" s="1"/>
  <c r="E62" i="9"/>
  <c r="E63" i="9"/>
  <c r="AC63" i="9" s="1"/>
  <c r="E64" i="9"/>
  <c r="E65" i="9"/>
  <c r="AC65" i="9" s="1"/>
  <c r="E66" i="9"/>
  <c r="E59" i="9"/>
  <c r="AC59" i="9" s="1"/>
  <c r="D60" i="9"/>
  <c r="D62" i="9"/>
  <c r="D59" i="9"/>
  <c r="AB20" i="9"/>
  <c r="AB19" i="9"/>
  <c r="AB14" i="9"/>
  <c r="AB12" i="9"/>
  <c r="AB11" i="9"/>
  <c r="AB6" i="9"/>
  <c r="AB4" i="9"/>
  <c r="AB3" i="9"/>
  <c r="AB54" i="9"/>
  <c r="AB52" i="9"/>
  <c r="AB51" i="9"/>
  <c r="AB48" i="6"/>
  <c r="AB46" i="6"/>
  <c r="AB45" i="6"/>
  <c r="AB56" i="7"/>
  <c r="AB54" i="7"/>
  <c r="AB30" i="7"/>
  <c r="AB28" i="7"/>
  <c r="AB27" i="7"/>
  <c r="AB22" i="7"/>
  <c r="AB20" i="7"/>
  <c r="AB19" i="7"/>
  <c r="AB14" i="7"/>
  <c r="AB12" i="7"/>
  <c r="AB11" i="7"/>
  <c r="AB6" i="7"/>
  <c r="AB4" i="7"/>
  <c r="AB3" i="7"/>
  <c r="G42" i="6"/>
  <c r="G41" i="6"/>
  <c r="G40" i="6"/>
  <c r="G39" i="6"/>
  <c r="G38" i="6"/>
  <c r="G36" i="6"/>
  <c r="G35" i="6"/>
  <c r="F38" i="6"/>
  <c r="F36" i="6"/>
  <c r="F35" i="6"/>
  <c r="E36" i="6"/>
  <c r="E38" i="6"/>
  <c r="E39" i="6"/>
  <c r="E40" i="6"/>
  <c r="E41" i="6"/>
  <c r="E42" i="6"/>
  <c r="E35" i="6"/>
  <c r="D36" i="6"/>
  <c r="D38" i="6"/>
  <c r="D35" i="6"/>
  <c r="AB30" i="6"/>
  <c r="AB28" i="6"/>
  <c r="AB27" i="6"/>
  <c r="AB22" i="6"/>
  <c r="AB20" i="6"/>
  <c r="AB19" i="6"/>
  <c r="AB14" i="6"/>
  <c r="AB12" i="6"/>
  <c r="AB11" i="6"/>
  <c r="AB6" i="6"/>
  <c r="AB4" i="6"/>
  <c r="AB3" i="6"/>
  <c r="AB22" i="5"/>
  <c r="AB20" i="5"/>
  <c r="AB6" i="4"/>
  <c r="AB4" i="4"/>
  <c r="AB68" i="2"/>
  <c r="AB70" i="2"/>
  <c r="AB67" i="2"/>
  <c r="AB76" i="2"/>
  <c r="AB78" i="2"/>
  <c r="AB60" i="2"/>
  <c r="AB62" i="2"/>
  <c r="AB75" i="2"/>
  <c r="AB59" i="2"/>
  <c r="AB52" i="2"/>
  <c r="AB54" i="2"/>
  <c r="AB51" i="2"/>
  <c r="AB36" i="2"/>
  <c r="AB38" i="2"/>
  <c r="AB28" i="2"/>
  <c r="AB30" i="2"/>
  <c r="AB27" i="2"/>
  <c r="AB35" i="2"/>
  <c r="G84" i="2"/>
  <c r="G86" i="2"/>
  <c r="G87" i="2"/>
  <c r="G88" i="2"/>
  <c r="G89" i="2"/>
  <c r="G90" i="2"/>
  <c r="F84" i="2"/>
  <c r="E50" i="2"/>
  <c r="E49" i="2"/>
  <c r="E48" i="2"/>
  <c r="E47" i="2"/>
  <c r="E46" i="2"/>
  <c r="E44" i="2"/>
  <c r="E43" i="2"/>
  <c r="E83" i="2" s="1"/>
  <c r="F83" i="2"/>
  <c r="G83" i="2"/>
  <c r="D46" i="2"/>
  <c r="D44" i="2"/>
  <c r="D43" i="2"/>
  <c r="D83" i="2" s="1"/>
  <c r="AB28" i="9" l="1"/>
  <c r="AB54" i="12"/>
  <c r="AB83" i="2"/>
  <c r="AB53" i="12"/>
  <c r="AB30" i="12"/>
  <c r="AC32" i="12"/>
  <c r="AC59" i="12"/>
  <c r="AB27" i="12"/>
  <c r="AC34" i="12"/>
  <c r="AB56" i="12"/>
  <c r="AB60" i="9"/>
  <c r="AB59" i="9"/>
  <c r="AB38" i="6"/>
  <c r="AC49" i="2"/>
  <c r="AC47" i="2"/>
  <c r="AC64" i="9"/>
  <c r="AB62" i="9"/>
  <c r="AC54" i="12"/>
  <c r="AC30" i="12"/>
  <c r="AC35" i="6"/>
  <c r="AB36" i="6"/>
  <c r="AC66" i="9"/>
  <c r="AC62" i="9"/>
  <c r="AB28" i="12"/>
  <c r="AC27" i="12"/>
  <c r="AB35" i="6"/>
  <c r="AC57" i="12"/>
  <c r="D84" i="2"/>
  <c r="AB84" i="2" s="1"/>
  <c r="AB44" i="2"/>
  <c r="AC53" i="12"/>
  <c r="AC33" i="12"/>
  <c r="AC31" i="12"/>
  <c r="AC28" i="12"/>
  <c r="AB46" i="2"/>
  <c r="AC42" i="6"/>
  <c r="AC40" i="6"/>
  <c r="AC38" i="6"/>
  <c r="E84" i="2"/>
  <c r="AC84" i="2" s="1"/>
  <c r="AC44" i="2"/>
  <c r="AC83" i="2"/>
  <c r="AC43" i="2"/>
  <c r="E86" i="2"/>
  <c r="AC86" i="2" s="1"/>
  <c r="AC46" i="2"/>
  <c r="E88" i="2"/>
  <c r="AC88" i="2" s="1"/>
  <c r="AC48" i="2"/>
  <c r="E90" i="2"/>
  <c r="AC90" i="2" s="1"/>
  <c r="AC50" i="2"/>
  <c r="AC41" i="6"/>
  <c r="AC39" i="6"/>
  <c r="AC36" i="6"/>
  <c r="D86" i="2"/>
  <c r="AB86" i="2" s="1"/>
  <c r="E89" i="2"/>
  <c r="AC89" i="2" s="1"/>
  <c r="E87" i="2"/>
  <c r="AC87" i="2" s="1"/>
  <c r="AB43" i="2"/>
</calcChain>
</file>

<file path=xl/sharedStrings.xml><?xml version="1.0" encoding="utf-8"?>
<sst xmlns="http://schemas.openxmlformats.org/spreadsheetml/2006/main" count="4504" uniqueCount="139">
  <si>
    <t>ABS Statistical Area Code</t>
  </si>
  <si>
    <t>ABS Statistical Area Name</t>
  </si>
  <si>
    <t>Type of Work</t>
  </si>
  <si>
    <t>No. of Dwelling Units Approved</t>
  </si>
  <si>
    <t>Brisbane - East</t>
  </si>
  <si>
    <t>Brisbane - North</t>
  </si>
  <si>
    <t>Brisbane - South</t>
  </si>
  <si>
    <t>Brisbane - West</t>
  </si>
  <si>
    <t>Brisbane - Inner City</t>
  </si>
  <si>
    <t>Ipswich</t>
  </si>
  <si>
    <t>Logan-Beaudesert</t>
  </si>
  <si>
    <t>Moreton Bay - North</t>
  </si>
  <si>
    <t>Moreton Bay - South</t>
  </si>
  <si>
    <t>Total Year-To-Date</t>
  </si>
  <si>
    <t>Alterations &amp; additions</t>
  </si>
  <si>
    <t>Total residential</t>
  </si>
  <si>
    <t>Total non-residential</t>
  </si>
  <si>
    <t>Total building</t>
  </si>
  <si>
    <t>New houses</t>
  </si>
  <si>
    <t>Total new residential</t>
  </si>
  <si>
    <t>Value of Approvals ($000)</t>
  </si>
  <si>
    <t>Total - Brisbane &amp; Surrounds</t>
  </si>
  <si>
    <t>n/a</t>
  </si>
  <si>
    <t>Gold Coast</t>
  </si>
  <si>
    <t>Beaudesert</t>
  </si>
  <si>
    <t>Jimboomba</t>
  </si>
  <si>
    <t>Boonah</t>
  </si>
  <si>
    <t>Sunshine Coast</t>
  </si>
  <si>
    <t>Gympie-Cooloola</t>
  </si>
  <si>
    <t>Charleville</t>
  </si>
  <si>
    <t>Far South West Queensland</t>
  </si>
  <si>
    <t>Total - Darling Downs &amp; South West Qld</t>
  </si>
  <si>
    <t>Wide Bay</t>
  </si>
  <si>
    <t>Bundaberg</t>
  </si>
  <si>
    <t>Hervey Bay</t>
  </si>
  <si>
    <t>Maryborough</t>
  </si>
  <si>
    <t>Total - Central Queensland</t>
  </si>
  <si>
    <t>Barcaldine - Blackall</t>
  </si>
  <si>
    <t>Longreach</t>
  </si>
  <si>
    <t>Far Central West</t>
  </si>
  <si>
    <t>Central Highlands</t>
  </si>
  <si>
    <t>Gladstone - Biloela</t>
  </si>
  <si>
    <t>Total - Far North Queensland</t>
  </si>
  <si>
    <t xml:space="preserve">Far North </t>
  </si>
  <si>
    <t>Carpentaria</t>
  </si>
  <si>
    <t>Cairns - North</t>
  </si>
  <si>
    <t>Cairns - South</t>
  </si>
  <si>
    <t>Major towns / key areas included in the Cairns Statistical Area</t>
  </si>
  <si>
    <t>Master Builders Regional Building Approvals Summary</t>
  </si>
  <si>
    <t>Source:</t>
  </si>
  <si>
    <t>Date Prepared:</t>
  </si>
  <si>
    <t>Australian Bureau of Statistics</t>
  </si>
  <si>
    <t>http://www.abs.gov.au/ausstats/abs@.nsf/mf/8731.0</t>
  </si>
  <si>
    <t>8731.0 - Building Approvals, Australia</t>
  </si>
  <si>
    <t>Contents</t>
  </si>
  <si>
    <t>Brisbane &amp; Surrounds</t>
  </si>
  <si>
    <t>Darling Downs &amp; South West Queensland</t>
  </si>
  <si>
    <t>Burnett &amp; Wide Bay</t>
  </si>
  <si>
    <t>Central Queensland</t>
  </si>
  <si>
    <t>Mackay &amp; Whitsunday</t>
  </si>
  <si>
    <t>North Queensland</t>
  </si>
  <si>
    <t>Far North Queensland</t>
  </si>
  <si>
    <t>Queensland</t>
  </si>
  <si>
    <t>301 plus 302 plus 303 plus 304 plus 305</t>
  </si>
  <si>
    <t>301 plus 302 plus 303 plus 304 plus 305 plus 310 plus 311 plus 313 plus 314</t>
  </si>
  <si>
    <t>317 plus 307 plus 315031409 plus 315031411</t>
  </si>
  <si>
    <t>308 plus 315031408 plus 315031412 plus 315031410</t>
  </si>
  <si>
    <t>306 plus 31501 plus 315021404</t>
  </si>
  <si>
    <t>30601 plus 30602</t>
  </si>
  <si>
    <t>Notes</t>
  </si>
  <si>
    <t xml:space="preserve">Other areas of interest </t>
  </si>
  <si>
    <t>Major towns / key areas</t>
  </si>
  <si>
    <t>Figures for key towns or areas within the region. These figures are included in the regional total.</t>
  </si>
  <si>
    <t>Figures for key towns or areas near the region but which form part of another statistical area. These figures are not included in the regional total.</t>
  </si>
  <si>
    <t>319021505 plus 319021506 plus 319021507 plus 319021509</t>
  </si>
  <si>
    <t>Kingaroy-Nanango region</t>
  </si>
  <si>
    <t>Kingaroy - Nanango region</t>
  </si>
  <si>
    <t>Agnes Waters - Miriam Vale</t>
  </si>
  <si>
    <t>Data up to:</t>
  </si>
  <si>
    <t>Darling Downs &amp; Maranoa (including Roma, Warwick, Stanthorpe and Goondiwindi)</t>
  </si>
  <si>
    <t>Toowoomba region (incuding Gatton)</t>
  </si>
  <si>
    <r>
      <t xml:space="preserve">Rockhampton </t>
    </r>
    <r>
      <rPr>
        <i/>
        <sz val="9"/>
        <color theme="1"/>
        <rFont val="Calibri"/>
        <family val="2"/>
        <scheme val="minor"/>
      </rPr>
      <t>(includes Yeppoon)</t>
    </r>
  </si>
  <si>
    <t>Townsville City</t>
  </si>
  <si>
    <t>Ayr-Burdekin</t>
  </si>
  <si>
    <t>318011460 &amp; 318011461</t>
  </si>
  <si>
    <t>Charters Towers - Dalrymple</t>
  </si>
  <si>
    <t>318011462 &amp; 318011463</t>
  </si>
  <si>
    <t>Ingham - Palm Island</t>
  </si>
  <si>
    <t>Mount Isa</t>
  </si>
  <si>
    <t>Mount Isa Region</t>
  </si>
  <si>
    <t>Total - Townsville Region</t>
  </si>
  <si>
    <t>Mackay Region</t>
  </si>
  <si>
    <t>Cairns Region</t>
  </si>
  <si>
    <t>Total - Cairns City</t>
  </si>
  <si>
    <t>Burnett</t>
  </si>
  <si>
    <t>Major towns / key areas included in the Fitzroy Statistical Area</t>
  </si>
  <si>
    <t>Bowen Basin -North</t>
  </si>
  <si>
    <t>Whitsunday</t>
  </si>
  <si>
    <t>Mackay (city)</t>
  </si>
  <si>
    <r>
      <t xml:space="preserve">Lockyer Valley - East (Laidley)  </t>
    </r>
    <r>
      <rPr>
        <i/>
        <sz val="9"/>
        <color theme="1"/>
        <rFont val="Calibri"/>
        <family val="2"/>
        <scheme val="minor"/>
      </rPr>
      <t>(also included in Ipswich 307)</t>
    </r>
  </si>
  <si>
    <t>Sunshine Coast LGA</t>
  </si>
  <si>
    <t>Noosa Shire</t>
  </si>
  <si>
    <t>Summary</t>
  </si>
  <si>
    <r>
      <t xml:space="preserve">Northern Highlands </t>
    </r>
    <r>
      <rPr>
        <i/>
        <sz val="9"/>
        <color theme="1"/>
        <rFont val="Calibri"/>
        <family val="2"/>
        <scheme val="minor"/>
      </rPr>
      <t>(area around Hughenden, out to Conclurry and Charters Towers)</t>
    </r>
  </si>
  <si>
    <t>Sunshine Coast Region</t>
  </si>
  <si>
    <t>Sub-total, Fitzroy</t>
  </si>
  <si>
    <t>Sub-total, Brisbane</t>
  </si>
  <si>
    <r>
      <t>Areas of interest which</t>
    </r>
    <r>
      <rPr>
        <b/>
        <i/>
        <sz val="9"/>
        <color theme="1"/>
        <rFont val="Calibri"/>
        <family val="2"/>
        <scheme val="minor"/>
      </rPr>
      <t xml:space="preserve"> do not</t>
    </r>
    <r>
      <rPr>
        <b/>
        <sz val="9"/>
        <color theme="1"/>
        <rFont val="Calibri"/>
        <family val="2"/>
        <scheme val="minor"/>
      </rPr>
      <t xml:space="preserve"> form part of the Gold Coast Statistical Area</t>
    </r>
  </si>
  <si>
    <t>Regional totals</t>
  </si>
  <si>
    <t>New other residential &lt; 4 stories</t>
  </si>
  <si>
    <t>New other residential 4+ stories</t>
  </si>
  <si>
    <t>Any advice or information included in the publication is given in good faith, but strictly on the understanding that neither Master Builders nor the Editor or any other person or organisation contributing to the publication are to incur any responsibility or legal liability whatsoever (including liability for negligence) should the advice or information be incorrect, incomplete, inappropriate or in any other way defective and all liability is therefore disclaimed. Articles published in this magazine do not necessarily reflect the opinions or policies of Master Builders, its officers and staff.</t>
  </si>
  <si>
    <t>©2014 Queensland Master Builders Association. No text, photo or graphic shall be reproduced, copied, published, broadcast, rewritten for broadcast or publication, or redistributed directly or indirectly in any medium without permission. No material or links or any portion thereof may be stored in a computer except for personal and non-commercial use.</t>
  </si>
  <si>
    <t>Current Month</t>
  </si>
  <si>
    <t>Last Month</t>
  </si>
  <si>
    <t>% change over month</t>
  </si>
  <si>
    <t>Total current 3 months</t>
  </si>
  <si>
    <t>Total previous 3 months</t>
  </si>
  <si>
    <t>% Change over 3 months</t>
  </si>
  <si>
    <t>Total Current 12 Months</t>
  </si>
  <si>
    <t xml:space="preserve">Total Previous 12 Months </t>
  </si>
  <si>
    <t>% Change over year</t>
  </si>
  <si>
    <t>Greater Brisbane</t>
  </si>
  <si>
    <t>Houses</t>
  </si>
  <si>
    <t>&lt;4 storey</t>
  </si>
  <si>
    <t>4+ storey</t>
  </si>
  <si>
    <t>-</t>
  </si>
  <si>
    <t>Darling Downs &amp; SW Qld</t>
  </si>
  <si>
    <t>Wide Bay Burnett</t>
  </si>
  <si>
    <t>Central Qld</t>
  </si>
  <si>
    <t>Mackay &amp;Whitsunday</t>
  </si>
  <si>
    <t>North Qld</t>
  </si>
  <si>
    <t>Far North Qld</t>
  </si>
  <si>
    <t xml:space="preserve"> </t>
  </si>
  <si>
    <t>Source Master Builders &amp; ABS</t>
  </si>
  <si>
    <t>NUMBER OF DWELLINGS APPROVED
(Original Data)</t>
  </si>
  <si>
    <t xml:space="preserve">Building Approvals July 2015 onwards: Queensland SA2 SuperTABLE datacube Copyright © Commonwealth of Australia 2016  </t>
  </si>
  <si>
    <t>11 August 2017</t>
  </si>
  <si>
    <t>June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</si>
</sst>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0"/>
    <numFmt numFmtId="166" formatCode="0.0%"/>
  </numFmts>
  <fonts count="27"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9"/>
      <color theme="0"/>
      <name val="Calibri"/>
      <family val="2"/>
      <scheme val="minor"/>
    </font>
    <font>
      <b/>
      <i/>
      <sz val="9"/>
      <color theme="1"/>
      <name val="Calibri"/>
      <family val="2"/>
      <scheme val="minor"/>
    </font>
    <font>
      <b/>
      <i/>
      <sz val="9"/>
      <color theme="0"/>
      <name val="Calibri"/>
      <family val="2"/>
      <scheme val="minor"/>
    </font>
    <font>
      <b/>
      <sz val="11"/>
      <color theme="0"/>
      <name val="Calibri"/>
      <family val="2"/>
      <scheme val="minor"/>
    </font>
    <font>
      <b/>
      <sz val="11"/>
      <color theme="1"/>
      <name val="Calibri"/>
      <family val="2"/>
      <scheme val="minor"/>
    </font>
    <font>
      <u/>
      <sz val="11"/>
      <color theme="10"/>
      <name val="Calibri"/>
      <family val="2"/>
    </font>
    <font>
      <i/>
      <sz val="9"/>
      <color theme="1"/>
      <name val="Calibri"/>
      <family val="2"/>
      <scheme val="minor"/>
    </font>
    <font>
      <sz val="9"/>
      <name val="Calibri"/>
      <family val="2"/>
      <scheme val="minor"/>
    </font>
    <font>
      <b/>
      <sz val="9"/>
      <name val="Calibri"/>
      <family val="2"/>
      <scheme val="minor"/>
    </font>
    <font>
      <sz val="11"/>
      <color theme="0" tint="-0.34998626667073579"/>
      <name val="Calibri"/>
      <family val="2"/>
      <scheme val="minor"/>
    </font>
    <font>
      <b/>
      <sz val="11"/>
      <color theme="0" tint="-0.34998626667073579"/>
      <name val="Calibri"/>
      <family val="2"/>
    </font>
    <font>
      <sz val="11"/>
      <color theme="0" tint="-0.34998626667073579"/>
      <name val="Calibri"/>
      <family val="2"/>
    </font>
    <font>
      <b/>
      <sz val="11"/>
      <name val="Calibri"/>
      <family val="2"/>
    </font>
    <font>
      <sz val="11"/>
      <name val="Calibri"/>
      <family val="2"/>
    </font>
    <font>
      <sz val="10"/>
      <name val="Arial"/>
      <family val="2"/>
    </font>
    <font>
      <u/>
      <sz val="10"/>
      <color indexed="12"/>
      <name val="Arial"/>
      <family val="2"/>
    </font>
    <font>
      <b/>
      <i/>
      <sz val="9"/>
      <name val="Calibri"/>
      <family val="2"/>
      <scheme val="minor"/>
    </font>
    <font>
      <sz val="8"/>
      <color theme="1"/>
      <name val="Calibri"/>
      <family val="2"/>
      <scheme val="minor"/>
    </font>
    <font>
      <i/>
      <sz val="11"/>
      <name val="Calibri"/>
      <family val="2"/>
    </font>
    <font>
      <b/>
      <sz val="11"/>
      <color rgb="FFFFFFFF"/>
      <name val="Calibri"/>
      <family val="2"/>
    </font>
    <font>
      <sz val="11"/>
      <color rgb="FF000000"/>
      <name val="Calibri"/>
      <family val="2"/>
    </font>
    <font>
      <b/>
      <sz val="11"/>
      <color rgb="FF000000"/>
      <name val="Calibri"/>
      <family val="2"/>
    </font>
    <font>
      <i/>
      <sz val="11"/>
      <color rgb="FF000000"/>
      <name val="Calibri"/>
      <family val="2"/>
    </font>
  </fonts>
  <fills count="22">
    <fill>
      <patternFill patternType="none"/>
    </fill>
    <fill>
      <patternFill patternType="gray125"/>
    </fill>
    <fill>
      <patternFill patternType="solid">
        <fgColor theme="0" tint="-4.9989318521683403E-2"/>
        <bgColor indexed="64"/>
      </patternFill>
    </fill>
    <fill>
      <patternFill patternType="solid">
        <fgColor rgb="FF00B05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0000FF"/>
        <bgColor indexed="64"/>
      </patternFill>
    </fill>
    <fill>
      <patternFill patternType="solid">
        <fgColor rgb="FF7030A0"/>
        <bgColor indexed="64"/>
      </patternFill>
    </fill>
    <fill>
      <patternFill patternType="solid">
        <fgColor theme="0"/>
        <bgColor indexed="64"/>
      </patternFill>
    </fill>
    <fill>
      <patternFill patternType="solid">
        <fgColor rgb="FF333F4F"/>
        <bgColor rgb="FF000000"/>
      </patternFill>
    </fill>
    <fill>
      <patternFill patternType="solid">
        <fgColor rgb="FF223777"/>
        <bgColor rgb="FF000000"/>
      </patternFill>
    </fill>
    <fill>
      <patternFill patternType="solid">
        <fgColor rgb="FF208856"/>
        <bgColor rgb="FF000000"/>
      </patternFill>
    </fill>
    <fill>
      <patternFill patternType="solid">
        <fgColor rgb="FFF8991D"/>
        <bgColor rgb="FF000000"/>
      </patternFill>
    </fill>
    <fill>
      <patternFill patternType="solid">
        <fgColor rgb="FFACB9CA"/>
        <bgColor rgb="FF000000"/>
      </patternFill>
    </fill>
    <fill>
      <patternFill patternType="solid">
        <fgColor rgb="FF9FB0E3"/>
        <bgColor rgb="FF000000"/>
      </patternFill>
    </fill>
    <fill>
      <patternFill patternType="solid">
        <fgColor rgb="FFA3E9C8"/>
        <bgColor rgb="FF000000"/>
      </patternFill>
    </fill>
    <fill>
      <patternFill patternType="solid">
        <fgColor rgb="FFFCD7A5"/>
        <bgColor rgb="FF000000"/>
      </patternFill>
    </fill>
    <fill>
      <patternFill patternType="solid">
        <fgColor rgb="FFD6DCE4"/>
        <bgColor rgb="FF000000"/>
      </patternFill>
    </fill>
    <fill>
      <patternFill patternType="solid">
        <fgColor rgb="FFCFD8F1"/>
        <bgColor rgb="FF000000"/>
      </patternFill>
    </fill>
    <fill>
      <patternFill patternType="solid">
        <fgColor rgb="FFD0F4E3"/>
        <bgColor rgb="FF000000"/>
      </patternFill>
    </fill>
    <fill>
      <patternFill patternType="solid">
        <fgColor rgb="FFFEEBD1"/>
        <bgColor rgb="FF000000"/>
      </patternFill>
    </fill>
    <fill>
      <patternFill patternType="solid">
        <fgColor rgb="FFFFFFFF"/>
        <bgColor rgb="FF000000"/>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medium">
        <color rgb="FF000000"/>
      </left>
      <right style="thin">
        <color indexed="64"/>
      </right>
      <top style="medium">
        <color rgb="FF000000"/>
      </top>
      <bottom style="thin">
        <color indexed="64"/>
      </bottom>
      <diagonal/>
    </border>
    <border>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rgb="FF4DCEFF"/>
      </bottom>
      <diagonal/>
    </border>
    <border>
      <left style="thin">
        <color indexed="64"/>
      </left>
      <right style="thin">
        <color indexed="64"/>
      </right>
      <top style="thin">
        <color indexed="64"/>
      </top>
      <bottom style="thin">
        <color rgb="FF4DCEFF"/>
      </bottom>
      <diagonal/>
    </border>
    <border>
      <left style="medium">
        <color rgb="FF000000"/>
      </left>
      <right style="thin">
        <color indexed="64"/>
      </right>
      <top style="thin">
        <color indexed="64"/>
      </top>
      <bottom style="thin">
        <color rgb="FF4DCEFF"/>
      </bottom>
      <diagonal/>
    </border>
    <border>
      <left style="thin">
        <color indexed="64"/>
      </left>
      <right/>
      <top style="thin">
        <color indexed="64"/>
      </top>
      <bottom style="thin">
        <color rgb="FF4DCEFF"/>
      </bottom>
      <diagonal/>
    </border>
    <border>
      <left/>
      <right/>
      <top/>
      <bottom style="medium">
        <color rgb="FF000000"/>
      </bottom>
      <diagonal/>
    </border>
    <border>
      <left style="medium">
        <color rgb="FF000000"/>
      </left>
      <right/>
      <top style="medium">
        <color indexed="64"/>
      </top>
      <bottom/>
      <diagonal/>
    </border>
    <border>
      <left/>
      <right/>
      <top style="medium">
        <color indexed="64"/>
      </top>
      <bottom/>
      <diagonal/>
    </border>
  </borders>
  <cellStyleXfs count="6">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0" fontId="18" fillId="0" borderId="0"/>
    <xf numFmtId="0" fontId="18" fillId="0" borderId="0"/>
    <xf numFmtId="0" fontId="19" fillId="0" borderId="0" applyNumberFormat="0" applyFill="0" applyBorder="0" applyAlignment="0" applyProtection="0">
      <alignment vertical="top"/>
      <protection locked="0"/>
    </xf>
  </cellStyleXfs>
  <cellXfs count="266">
    <xf numFmtId="0" fontId="0" fillId="0" borderId="0" xfId="0"/>
    <xf numFmtId="0" fontId="2" fillId="0" borderId="0" xfId="0" applyFont="1"/>
    <xf numFmtId="0" fontId="2" fillId="2" borderId="2" xfId="0" applyFont="1" applyFill="1" applyBorder="1"/>
    <xf numFmtId="0" fontId="2" fillId="0" borderId="2" xfId="0" applyFont="1" applyBorder="1"/>
    <xf numFmtId="0" fontId="2" fillId="2" borderId="3" xfId="0" applyFont="1" applyFill="1" applyBorder="1"/>
    <xf numFmtId="0" fontId="2" fillId="0" borderId="2" xfId="0" applyFont="1" applyFill="1" applyBorder="1"/>
    <xf numFmtId="0" fontId="3" fillId="0" borderId="2" xfId="0" applyFont="1" applyFill="1" applyBorder="1"/>
    <xf numFmtId="0" fontId="3" fillId="0" borderId="0" xfId="0" applyFont="1"/>
    <xf numFmtId="0" fontId="5" fillId="4" borderId="2" xfId="0" applyFont="1" applyFill="1" applyBorder="1"/>
    <xf numFmtId="0" fontId="3" fillId="0" borderId="1" xfId="0" applyFont="1" applyBorder="1" applyAlignment="1">
      <alignment horizontal="center" wrapText="1"/>
    </xf>
    <xf numFmtId="0" fontId="3" fillId="5" borderId="2" xfId="0" applyFont="1" applyFill="1" applyBorder="1"/>
    <xf numFmtId="164" fontId="3" fillId="5" borderId="2" xfId="1" applyNumberFormat="1" applyFont="1" applyFill="1" applyBorder="1"/>
    <xf numFmtId="0" fontId="3" fillId="5" borderId="3" xfId="0" applyFont="1" applyFill="1" applyBorder="1"/>
    <xf numFmtId="164" fontId="3" fillId="5" borderId="3" xfId="1" applyNumberFormat="1" applyFont="1" applyFill="1" applyBorder="1"/>
    <xf numFmtId="0" fontId="4" fillId="6" borderId="1" xfId="0" applyFont="1" applyFill="1" applyBorder="1" applyAlignment="1">
      <alignment horizontal="center" wrapText="1"/>
    </xf>
    <xf numFmtId="0" fontId="8" fillId="0" borderId="0" xfId="0" applyFont="1" applyFill="1"/>
    <xf numFmtId="0" fontId="3" fillId="4" borderId="2" xfId="0" applyFont="1" applyFill="1" applyBorder="1"/>
    <xf numFmtId="0" fontId="0" fillId="0" borderId="0" xfId="0" applyAlignment="1"/>
    <xf numFmtId="3" fontId="2" fillId="0" borderId="0" xfId="0" applyNumberFormat="1" applyFont="1"/>
    <xf numFmtId="17" fontId="2" fillId="0" borderId="0" xfId="0" applyNumberFormat="1" applyFont="1"/>
    <xf numFmtId="0" fontId="3" fillId="2" borderId="2" xfId="0" applyFont="1" applyFill="1" applyBorder="1"/>
    <xf numFmtId="165" fontId="2" fillId="0" borderId="0" xfId="0" applyNumberFormat="1" applyFont="1"/>
    <xf numFmtId="1" fontId="2" fillId="0" borderId="0" xfId="0" applyNumberFormat="1" applyFont="1"/>
    <xf numFmtId="2" fontId="2" fillId="0" borderId="0" xfId="0" applyNumberFormat="1" applyFont="1"/>
    <xf numFmtId="0" fontId="2" fillId="0" borderId="3" xfId="0" applyFont="1" applyFill="1" applyBorder="1"/>
    <xf numFmtId="0" fontId="2" fillId="0" borderId="0" xfId="0" applyFont="1" applyAlignment="1"/>
    <xf numFmtId="49" fontId="0" fillId="0" borderId="0" xfId="0" applyNumberFormat="1"/>
    <xf numFmtId="164" fontId="2" fillId="0" borderId="0" xfId="0" applyNumberFormat="1" applyFont="1"/>
    <xf numFmtId="0" fontId="2" fillId="0" borderId="0" xfId="0" applyNumberFormat="1" applyFont="1"/>
    <xf numFmtId="0" fontId="3" fillId="0" borderId="0" xfId="0" applyNumberFormat="1" applyFont="1"/>
    <xf numFmtId="14" fontId="2" fillId="0" borderId="0" xfId="0" applyNumberFormat="1" applyFont="1"/>
    <xf numFmtId="0" fontId="2" fillId="0" borderId="3" xfId="0" applyFont="1" applyBorder="1"/>
    <xf numFmtId="3" fontId="2" fillId="0" borderId="0" xfId="0" applyNumberFormat="1" applyFont="1" applyBorder="1"/>
    <xf numFmtId="0" fontId="2" fillId="2" borderId="0" xfId="0" applyFont="1" applyFill="1"/>
    <xf numFmtId="0" fontId="2" fillId="8" borderId="2" xfId="0" applyFont="1" applyFill="1" applyBorder="1"/>
    <xf numFmtId="0" fontId="3" fillId="8" borderId="2" xfId="0" applyFont="1" applyFill="1" applyBorder="1"/>
    <xf numFmtId="0" fontId="2" fillId="8" borderId="0" xfId="0" applyFont="1" applyFill="1"/>
    <xf numFmtId="3" fontId="2" fillId="8" borderId="0" xfId="0" applyNumberFormat="1" applyFont="1" applyFill="1"/>
    <xf numFmtId="0" fontId="6" fillId="0" borderId="2" xfId="0" applyFont="1" applyFill="1" applyBorder="1"/>
    <xf numFmtId="0" fontId="2" fillId="5" borderId="2" xfId="0" applyFont="1" applyFill="1" applyBorder="1"/>
    <xf numFmtId="3" fontId="2" fillId="2" borderId="2" xfId="0" applyNumberFormat="1" applyFont="1" applyFill="1" applyBorder="1"/>
    <xf numFmtId="3" fontId="2" fillId="2" borderId="2" xfId="1" applyNumberFormat="1" applyFont="1" applyFill="1" applyBorder="1"/>
    <xf numFmtId="3" fontId="3" fillId="2" borderId="2" xfId="0" applyNumberFormat="1" applyFont="1" applyFill="1" applyBorder="1"/>
    <xf numFmtId="3" fontId="3" fillId="2" borderId="2" xfId="1" applyNumberFormat="1" applyFont="1" applyFill="1" applyBorder="1"/>
    <xf numFmtId="3" fontId="2" fillId="0" borderId="2" xfId="0" applyNumberFormat="1" applyFont="1" applyBorder="1"/>
    <xf numFmtId="3" fontId="2" fillId="0" borderId="2" xfId="1" applyNumberFormat="1" applyFont="1" applyBorder="1"/>
    <xf numFmtId="3" fontId="3" fillId="5" borderId="2" xfId="0" applyNumberFormat="1" applyFont="1" applyFill="1" applyBorder="1"/>
    <xf numFmtId="3" fontId="3" fillId="5" borderId="2" xfId="1" applyNumberFormat="1" applyFont="1" applyFill="1" applyBorder="1"/>
    <xf numFmtId="3" fontId="3" fillId="5" borderId="3" xfId="0" applyNumberFormat="1" applyFont="1" applyFill="1" applyBorder="1"/>
    <xf numFmtId="3" fontId="3" fillId="5" borderId="3" xfId="1" applyNumberFormat="1" applyFont="1" applyFill="1" applyBorder="1"/>
    <xf numFmtId="3" fontId="3" fillId="0" borderId="2" xfId="0" applyNumberFormat="1" applyFont="1" applyFill="1" applyBorder="1"/>
    <xf numFmtId="3" fontId="3" fillId="0" borderId="2" xfId="1" applyNumberFormat="1" applyFont="1" applyFill="1" applyBorder="1"/>
    <xf numFmtId="3" fontId="3" fillId="0" borderId="2" xfId="0" applyNumberFormat="1" applyFont="1" applyBorder="1"/>
    <xf numFmtId="1" fontId="2" fillId="2" borderId="2" xfId="0" applyNumberFormat="1" applyFont="1" applyFill="1" applyBorder="1"/>
    <xf numFmtId="1" fontId="2" fillId="0" borderId="2" xfId="0" applyNumberFormat="1" applyFont="1" applyBorder="1"/>
    <xf numFmtId="1" fontId="2" fillId="0" borderId="2" xfId="0" applyNumberFormat="1" applyFont="1" applyFill="1" applyBorder="1"/>
    <xf numFmtId="3" fontId="3" fillId="0" borderId="1" xfId="0" applyNumberFormat="1" applyFont="1" applyBorder="1" applyAlignment="1">
      <alignment horizontal="center" wrapText="1"/>
    </xf>
    <xf numFmtId="3" fontId="2" fillId="0" borderId="2" xfId="1" applyNumberFormat="1" applyFont="1" applyFill="1" applyBorder="1"/>
    <xf numFmtId="3" fontId="3" fillId="8" borderId="2" xfId="1" applyNumberFormat="1" applyFont="1" applyFill="1" applyBorder="1"/>
    <xf numFmtId="3" fontId="5" fillId="4" borderId="2" xfId="1" applyNumberFormat="1" applyFont="1" applyFill="1" applyBorder="1"/>
    <xf numFmtId="3" fontId="2" fillId="0" borderId="3" xfId="1" applyNumberFormat="1" applyFont="1" applyFill="1" applyBorder="1"/>
    <xf numFmtId="3" fontId="2" fillId="0" borderId="6" xfId="0" applyNumberFormat="1" applyFont="1" applyBorder="1"/>
    <xf numFmtId="3" fontId="6" fillId="0" borderId="0" xfId="1" applyNumberFormat="1" applyFont="1" applyFill="1" applyBorder="1"/>
    <xf numFmtId="3" fontId="2" fillId="0" borderId="0" xfId="1" applyNumberFormat="1" applyFont="1" applyFill="1" applyBorder="1"/>
    <xf numFmtId="3" fontId="2" fillId="0" borderId="0" xfId="1" applyNumberFormat="1" applyFont="1" applyBorder="1"/>
    <xf numFmtId="3" fontId="6" fillId="0" borderId="0" xfId="0" applyNumberFormat="1" applyFont="1" applyFill="1" applyBorder="1"/>
    <xf numFmtId="3" fontId="11" fillId="2" borderId="2" xfId="1" applyNumberFormat="1" applyFont="1" applyFill="1" applyBorder="1"/>
    <xf numFmtId="3" fontId="2" fillId="0" borderId="2" xfId="0" applyNumberFormat="1" applyFont="1" applyFill="1" applyBorder="1"/>
    <xf numFmtId="3" fontId="2" fillId="0" borderId="3" xfId="0" applyNumberFormat="1" applyFont="1" applyFill="1" applyBorder="1"/>
    <xf numFmtId="3" fontId="12" fillId="2" borderId="2" xfId="1" applyNumberFormat="1" applyFont="1" applyFill="1" applyBorder="1"/>
    <xf numFmtId="3" fontId="11" fillId="2" borderId="2" xfId="0" applyNumberFormat="1" applyFont="1" applyFill="1" applyBorder="1"/>
    <xf numFmtId="3" fontId="12" fillId="2" borderId="2" xfId="0" applyNumberFormat="1" applyFont="1" applyFill="1" applyBorder="1"/>
    <xf numFmtId="3" fontId="6" fillId="7" borderId="2" xfId="1" applyNumberFormat="1" applyFont="1" applyFill="1" applyBorder="1"/>
    <xf numFmtId="3" fontId="6" fillId="7" borderId="2" xfId="0" applyNumberFormat="1" applyFont="1" applyFill="1" applyBorder="1"/>
    <xf numFmtId="3" fontId="4" fillId="6" borderId="1" xfId="0" applyNumberFormat="1" applyFont="1" applyFill="1" applyBorder="1" applyAlignment="1">
      <alignment horizontal="center" wrapText="1"/>
    </xf>
    <xf numFmtId="3" fontId="2" fillId="2" borderId="3" xfId="1" applyNumberFormat="1" applyFont="1" applyFill="1" applyBorder="1"/>
    <xf numFmtId="3" fontId="2" fillId="0" borderId="3" xfId="1" applyNumberFormat="1" applyFont="1" applyBorder="1"/>
    <xf numFmtId="3" fontId="5" fillId="4" borderId="2" xfId="0" applyNumberFormat="1" applyFont="1" applyFill="1" applyBorder="1"/>
    <xf numFmtId="3" fontId="3" fillId="0" borderId="3" xfId="1" applyNumberFormat="1" applyFont="1" applyFill="1" applyBorder="1"/>
    <xf numFmtId="3" fontId="3" fillId="0" borderId="3" xfId="0" applyNumberFormat="1" applyFont="1" applyFill="1" applyBorder="1"/>
    <xf numFmtId="1" fontId="3" fillId="0" borderId="1" xfId="0" applyNumberFormat="1" applyFont="1" applyBorder="1" applyAlignment="1">
      <alignment horizontal="center" wrapText="1"/>
    </xf>
    <xf numFmtId="1" fontId="4" fillId="6" borderId="1" xfId="0" applyNumberFormat="1" applyFont="1" applyFill="1" applyBorder="1" applyAlignment="1">
      <alignment horizontal="center" wrapText="1"/>
    </xf>
    <xf numFmtId="1" fontId="3" fillId="5" borderId="2" xfId="0" applyNumberFormat="1" applyFont="1" applyFill="1" applyBorder="1"/>
    <xf numFmtId="1" fontId="3" fillId="5" borderId="3" xfId="0" applyNumberFormat="1" applyFont="1" applyFill="1" applyBorder="1"/>
    <xf numFmtId="3" fontId="3" fillId="5" borderId="2" xfId="0" applyNumberFormat="1" applyFont="1" applyFill="1" applyBorder="1" applyAlignment="1">
      <alignment horizontal="left" wrapText="1"/>
    </xf>
    <xf numFmtId="3" fontId="3" fillId="0" borderId="6" xfId="0" applyNumberFormat="1" applyFont="1" applyBorder="1"/>
    <xf numFmtId="3" fontId="3" fillId="0" borderId="6" xfId="1" applyNumberFormat="1" applyFont="1" applyFill="1" applyBorder="1"/>
    <xf numFmtId="3" fontId="2" fillId="0" borderId="0" xfId="0" applyNumberFormat="1" applyFont="1" applyFill="1" applyBorder="1"/>
    <xf numFmtId="3" fontId="3" fillId="0" borderId="0" xfId="0" applyNumberFormat="1" applyFont="1" applyFill="1" applyBorder="1"/>
    <xf numFmtId="3" fontId="3" fillId="0" borderId="0" xfId="0" applyNumberFormat="1" applyFont="1" applyBorder="1"/>
    <xf numFmtId="3" fontId="3" fillId="5" borderId="2" xfId="0" applyNumberFormat="1" applyFont="1" applyFill="1" applyBorder="1" applyAlignment="1">
      <alignment wrapText="1"/>
    </xf>
    <xf numFmtId="3" fontId="2" fillId="0" borderId="2" xfId="0" applyNumberFormat="1" applyFont="1" applyFill="1" applyBorder="1" applyAlignment="1">
      <alignment vertical="top" wrapText="1"/>
    </xf>
    <xf numFmtId="3" fontId="0" fillId="0" borderId="2" xfId="0" applyNumberFormat="1" applyFill="1" applyBorder="1" applyAlignment="1">
      <alignment vertical="top" wrapText="1"/>
    </xf>
    <xf numFmtId="3" fontId="2" fillId="0" borderId="2" xfId="0" applyNumberFormat="1" applyFont="1" applyFill="1" applyBorder="1" applyAlignment="1">
      <alignment wrapText="1"/>
    </xf>
    <xf numFmtId="3" fontId="3" fillId="0" borderId="2" xfId="0" applyNumberFormat="1" applyFont="1" applyFill="1" applyBorder="1" applyAlignment="1">
      <alignment wrapText="1"/>
    </xf>
    <xf numFmtId="3" fontId="2" fillId="2" borderId="0" xfId="0" applyNumberFormat="1" applyFont="1" applyFill="1"/>
    <xf numFmtId="3" fontId="0" fillId="2" borderId="2" xfId="0" applyNumberFormat="1" applyFill="1" applyBorder="1" applyAlignment="1">
      <alignment horizontal="left" vertical="top" wrapText="1"/>
    </xf>
    <xf numFmtId="1" fontId="2" fillId="0" borderId="2" xfId="0" applyNumberFormat="1" applyFont="1" applyFill="1" applyBorder="1" applyAlignment="1">
      <alignment horizontal="right" vertical="top" wrapText="1"/>
    </xf>
    <xf numFmtId="1" fontId="3" fillId="0" borderId="2" xfId="0" applyNumberFormat="1" applyFont="1" applyFill="1" applyBorder="1" applyAlignment="1">
      <alignment horizontal="left" vertical="top" wrapText="1"/>
    </xf>
    <xf numFmtId="1" fontId="11" fillId="2" borderId="2" xfId="0" applyNumberFormat="1" applyFont="1" applyFill="1" applyBorder="1"/>
    <xf numFmtId="1" fontId="2" fillId="0" borderId="3" xfId="0" applyNumberFormat="1" applyFont="1" applyFill="1" applyBorder="1"/>
    <xf numFmtId="1" fontId="6" fillId="7" borderId="2" xfId="0" applyNumberFormat="1" applyFont="1" applyFill="1" applyBorder="1"/>
    <xf numFmtId="3" fontId="3" fillId="8" borderId="2" xfId="0" applyNumberFormat="1" applyFont="1" applyFill="1" applyBorder="1"/>
    <xf numFmtId="3" fontId="2" fillId="0" borderId="3" xfId="0" applyNumberFormat="1" applyFont="1" applyBorder="1"/>
    <xf numFmtId="3" fontId="3" fillId="0" borderId="3" xfId="0" applyNumberFormat="1" applyFont="1" applyBorder="1"/>
    <xf numFmtId="3" fontId="2" fillId="2" borderId="3" xfId="0" applyNumberFormat="1" applyFont="1" applyFill="1" applyBorder="1"/>
    <xf numFmtId="3" fontId="3" fillId="2" borderId="3" xfId="0" applyNumberFormat="1" applyFont="1" applyFill="1" applyBorder="1"/>
    <xf numFmtId="3" fontId="3" fillId="2" borderId="3" xfId="1" applyNumberFormat="1" applyFont="1" applyFill="1" applyBorder="1"/>
    <xf numFmtId="3" fontId="3" fillId="0" borderId="0" xfId="0" applyNumberFormat="1" applyFont="1"/>
    <xf numFmtId="0" fontId="3" fillId="5" borderId="2" xfId="0" applyFont="1" applyFill="1" applyBorder="1" applyAlignment="1">
      <alignment horizontal="left" wrapText="1"/>
    </xf>
    <xf numFmtId="0" fontId="3" fillId="5" borderId="2" xfId="0" applyFont="1" applyFill="1" applyBorder="1" applyAlignment="1">
      <alignment horizontal="left" wrapText="1"/>
    </xf>
    <xf numFmtId="3" fontId="11" fillId="2" borderId="0" xfId="0" applyNumberFormat="1" applyFont="1" applyFill="1" applyBorder="1"/>
    <xf numFmtId="0" fontId="11" fillId="0" borderId="0" xfId="0" applyFont="1"/>
    <xf numFmtId="3" fontId="11" fillId="0" borderId="0" xfId="0" applyNumberFormat="1" applyFont="1"/>
    <xf numFmtId="0" fontId="0" fillId="0" borderId="0" xfId="0" applyBorder="1"/>
    <xf numFmtId="0" fontId="0" fillId="0" borderId="0" xfId="0" applyFill="1" applyBorder="1"/>
    <xf numFmtId="0" fontId="12" fillId="0" borderId="1" xfId="0" applyFont="1" applyBorder="1" applyAlignment="1">
      <alignment horizontal="center" wrapText="1"/>
    </xf>
    <xf numFmtId="3" fontId="12" fillId="5" borderId="2" xfId="0" applyNumberFormat="1" applyFont="1" applyFill="1" applyBorder="1"/>
    <xf numFmtId="3" fontId="12" fillId="5" borderId="2" xfId="1" applyNumberFormat="1" applyFont="1" applyFill="1" applyBorder="1"/>
    <xf numFmtId="0" fontId="12" fillId="5" borderId="2" xfId="0" applyFont="1" applyFill="1" applyBorder="1"/>
    <xf numFmtId="164" fontId="12" fillId="5" borderId="2" xfId="1" applyNumberFormat="1" applyFont="1" applyFill="1" applyBorder="1"/>
    <xf numFmtId="0" fontId="12" fillId="5" borderId="3" xfId="0" applyFont="1" applyFill="1" applyBorder="1"/>
    <xf numFmtId="164" fontId="12" fillId="5" borderId="3" xfId="1" applyNumberFormat="1" applyFont="1" applyFill="1" applyBorder="1"/>
    <xf numFmtId="17" fontId="11" fillId="0" borderId="0" xfId="0" applyNumberFormat="1" applyFont="1"/>
    <xf numFmtId="3" fontId="11" fillId="0" borderId="2" xfId="0" applyNumberFormat="1" applyFont="1" applyBorder="1"/>
    <xf numFmtId="3" fontId="11" fillId="0" borderId="2" xfId="1" applyNumberFormat="1" applyFont="1" applyBorder="1"/>
    <xf numFmtId="3" fontId="11" fillId="0" borderId="2" xfId="1" applyNumberFormat="1" applyFont="1" applyFill="1" applyBorder="1"/>
    <xf numFmtId="3" fontId="12" fillId="5" borderId="3" xfId="0" applyNumberFormat="1" applyFont="1" applyFill="1" applyBorder="1"/>
    <xf numFmtId="3" fontId="12" fillId="5" borderId="3" xfId="1" applyNumberFormat="1" applyFont="1" applyFill="1" applyBorder="1"/>
    <xf numFmtId="3" fontId="20" fillId="4" borderId="2" xfId="1" applyNumberFormat="1" applyFont="1" applyFill="1" applyBorder="1"/>
    <xf numFmtId="3" fontId="20" fillId="4" borderId="2" xfId="0" applyNumberFormat="1" applyFont="1" applyFill="1" applyBorder="1"/>
    <xf numFmtId="3" fontId="11" fillId="0" borderId="4" xfId="1" applyNumberFormat="1" applyFont="1" applyBorder="1"/>
    <xf numFmtId="3" fontId="11" fillId="2" borderId="3" xfId="0" applyNumberFormat="1" applyFont="1" applyFill="1" applyBorder="1"/>
    <xf numFmtId="3" fontId="11" fillId="2" borderId="3" xfId="1" applyNumberFormat="1" applyFont="1" applyFill="1" applyBorder="1"/>
    <xf numFmtId="3" fontId="11" fillId="0" borderId="0" xfId="0" applyNumberFormat="1" applyFont="1" applyBorder="1"/>
    <xf numFmtId="3" fontId="11" fillId="0" borderId="3" xfId="0" applyNumberFormat="1" applyFont="1" applyBorder="1"/>
    <xf numFmtId="3" fontId="11" fillId="0" borderId="3" xfId="1" applyNumberFormat="1" applyFont="1" applyBorder="1"/>
    <xf numFmtId="3" fontId="11" fillId="0" borderId="2" xfId="0" applyNumberFormat="1" applyFont="1" applyFill="1" applyBorder="1"/>
    <xf numFmtId="3" fontId="12" fillId="8" borderId="2" xfId="0" applyNumberFormat="1" applyFont="1" applyFill="1" applyBorder="1"/>
    <xf numFmtId="3" fontId="12" fillId="8" borderId="2" xfId="1" applyNumberFormat="1" applyFont="1" applyFill="1" applyBorder="1"/>
    <xf numFmtId="3" fontId="11" fillId="0" borderId="3" xfId="0" applyNumberFormat="1" applyFont="1" applyFill="1" applyBorder="1"/>
    <xf numFmtId="3" fontId="11" fillId="0" borderId="3" xfId="1" applyNumberFormat="1" applyFont="1" applyFill="1" applyBorder="1"/>
    <xf numFmtId="0" fontId="0" fillId="0" borderId="0" xfId="0" applyAlignment="1">
      <alignment horizontal="left"/>
    </xf>
    <xf numFmtId="0" fontId="0" fillId="0" borderId="0" xfId="0" applyAlignment="1">
      <alignment wrapText="1"/>
    </xf>
    <xf numFmtId="0" fontId="14" fillId="0" borderId="0" xfId="0" applyFont="1" applyFill="1" applyBorder="1" applyAlignment="1">
      <alignment wrapText="1"/>
    </xf>
    <xf numFmtId="17" fontId="14" fillId="0" borderId="0" xfId="0" applyNumberFormat="1" applyFont="1" applyFill="1" applyBorder="1" applyAlignment="1">
      <alignment wrapText="1"/>
    </xf>
    <xf numFmtId="0" fontId="13" fillId="0" borderId="0" xfId="0" applyFont="1" applyFill="1" applyBorder="1"/>
    <xf numFmtId="3" fontId="14" fillId="0" borderId="0" xfId="0" applyNumberFormat="1" applyFont="1" applyFill="1" applyBorder="1" applyAlignment="1">
      <alignment horizontal="right"/>
    </xf>
    <xf numFmtId="3" fontId="15" fillId="0" borderId="0" xfId="0" applyNumberFormat="1" applyFont="1" applyFill="1" applyBorder="1" applyAlignment="1">
      <alignment horizontal="right"/>
    </xf>
    <xf numFmtId="3" fontId="15" fillId="0" borderId="0" xfId="0" applyNumberFormat="1" applyFont="1" applyFill="1" applyBorder="1"/>
    <xf numFmtId="3" fontId="15" fillId="0" borderId="0" xfId="0" applyNumberFormat="1" applyFont="1" applyFill="1" applyBorder="1" applyAlignment="1"/>
    <xf numFmtId="17" fontId="8" fillId="0" borderId="0" xfId="0" applyNumberFormat="1" applyFont="1" applyFill="1" applyBorder="1" applyAlignment="1">
      <alignment horizontal="center"/>
    </xf>
    <xf numFmtId="0" fontId="23" fillId="9" borderId="7" xfId="0" applyFont="1" applyFill="1" applyBorder="1" applyAlignment="1">
      <alignment horizontal="center" vertical="center" wrapText="1"/>
    </xf>
    <xf numFmtId="0" fontId="23" fillId="10" borderId="8" xfId="0" applyFont="1" applyFill="1" applyBorder="1" applyAlignment="1">
      <alignment wrapText="1"/>
    </xf>
    <xf numFmtId="17" fontId="23" fillId="11" borderId="9" xfId="0" applyNumberFormat="1" applyFont="1" applyFill="1" applyBorder="1" applyAlignment="1">
      <alignment wrapText="1"/>
    </xf>
    <xf numFmtId="17" fontId="23" fillId="12" borderId="9" xfId="0" applyNumberFormat="1" applyFont="1" applyFill="1" applyBorder="1" applyAlignment="1">
      <alignment wrapText="1"/>
    </xf>
    <xf numFmtId="17" fontId="23" fillId="12" borderId="10" xfId="0" applyNumberFormat="1" applyFont="1" applyFill="1" applyBorder="1" applyAlignment="1">
      <alignment wrapText="1"/>
    </xf>
    <xf numFmtId="0" fontId="24" fillId="13" borderId="11" xfId="0" applyFont="1" applyFill="1" applyBorder="1"/>
    <xf numFmtId="3" fontId="25" fillId="14" borderId="12" xfId="0" applyNumberFormat="1" applyFont="1" applyFill="1" applyBorder="1" applyAlignment="1">
      <alignment horizontal="right"/>
    </xf>
    <xf numFmtId="3" fontId="24" fillId="14" borderId="12" xfId="0" applyNumberFormat="1" applyFont="1" applyFill="1" applyBorder="1" applyAlignment="1">
      <alignment horizontal="right"/>
    </xf>
    <xf numFmtId="166" fontId="24" fillId="14" borderId="12" xfId="0" applyNumberFormat="1" applyFont="1" applyFill="1" applyBorder="1" applyAlignment="1">
      <alignment horizontal="right"/>
    </xf>
    <xf numFmtId="3" fontId="24" fillId="15" borderId="1" xfId="0" applyNumberFormat="1" applyFont="1" applyFill="1" applyBorder="1"/>
    <xf numFmtId="166" fontId="25" fillId="15" borderId="1" xfId="0" applyNumberFormat="1" applyFont="1" applyFill="1" applyBorder="1"/>
    <xf numFmtId="3" fontId="24" fillId="16" borderId="1" xfId="0" applyNumberFormat="1" applyFont="1" applyFill="1" applyBorder="1"/>
    <xf numFmtId="166" fontId="25" fillId="16" borderId="13" xfId="0" applyNumberFormat="1" applyFont="1" applyFill="1" applyBorder="1"/>
    <xf numFmtId="0" fontId="26" fillId="17" borderId="11" xfId="0" applyFont="1" applyFill="1" applyBorder="1" applyAlignment="1">
      <alignment horizontal="left" indent="2"/>
    </xf>
    <xf numFmtId="3" fontId="24" fillId="18" borderId="12" xfId="0" applyNumberFormat="1" applyFont="1" applyFill="1" applyBorder="1" applyAlignment="1"/>
    <xf numFmtId="166" fontId="24" fillId="18" borderId="12" xfId="0" applyNumberFormat="1" applyFont="1" applyFill="1" applyBorder="1" applyAlignment="1">
      <alignment horizontal="right"/>
    </xf>
    <xf numFmtId="3" fontId="24" fillId="19" borderId="1" xfId="0" applyNumberFormat="1" applyFont="1" applyFill="1" applyBorder="1"/>
    <xf numFmtId="166" fontId="25" fillId="19" borderId="1" xfId="0" applyNumberFormat="1" applyFont="1" applyFill="1" applyBorder="1"/>
    <xf numFmtId="3" fontId="24" fillId="20" borderId="1" xfId="0" applyNumberFormat="1" applyFont="1" applyFill="1" applyBorder="1"/>
    <xf numFmtId="166" fontId="25" fillId="20" borderId="13" xfId="0" applyNumberFormat="1" applyFont="1" applyFill="1" applyBorder="1"/>
    <xf numFmtId="0" fontId="17" fillId="13" borderId="11" xfId="0" applyFont="1" applyFill="1" applyBorder="1"/>
    <xf numFmtId="3" fontId="16" fillId="14" borderId="12" xfId="0" applyNumberFormat="1" applyFont="1" applyFill="1" applyBorder="1" applyAlignment="1">
      <alignment horizontal="right"/>
    </xf>
    <xf numFmtId="3" fontId="17" fillId="14" borderId="12" xfId="0" applyNumberFormat="1" applyFont="1" applyFill="1" applyBorder="1" applyAlignment="1">
      <alignment horizontal="right"/>
    </xf>
    <xf numFmtId="3" fontId="17" fillId="15" borderId="1" xfId="0" applyNumberFormat="1" applyFont="1" applyFill="1" applyBorder="1"/>
    <xf numFmtId="3" fontId="17" fillId="16" borderId="1" xfId="0" applyNumberFormat="1" applyFont="1" applyFill="1" applyBorder="1"/>
    <xf numFmtId="0" fontId="22" fillId="17" borderId="11" xfId="0" applyFont="1" applyFill="1" applyBorder="1" applyAlignment="1">
      <alignment horizontal="left" indent="2"/>
    </xf>
    <xf numFmtId="3" fontId="17" fillId="18" borderId="12" xfId="0" applyNumberFormat="1" applyFont="1" applyFill="1" applyBorder="1" applyAlignment="1"/>
    <xf numFmtId="3" fontId="17" fillId="19" borderId="1" xfId="0" applyNumberFormat="1" applyFont="1" applyFill="1" applyBorder="1"/>
    <xf numFmtId="3" fontId="17" fillId="20" borderId="1" xfId="0" applyNumberFormat="1" applyFont="1" applyFill="1" applyBorder="1"/>
    <xf numFmtId="166" fontId="25" fillId="19" borderId="1" xfId="0" applyNumberFormat="1" applyFont="1" applyFill="1" applyBorder="1" applyAlignment="1">
      <alignment horizontal="right"/>
    </xf>
    <xf numFmtId="3" fontId="24" fillId="14" borderId="12" xfId="0" applyNumberFormat="1" applyFont="1" applyFill="1" applyBorder="1" applyAlignment="1"/>
    <xf numFmtId="3" fontId="24" fillId="18" borderId="12" xfId="0" applyNumberFormat="1" applyFont="1" applyFill="1" applyBorder="1" applyAlignment="1">
      <alignment horizontal="right"/>
    </xf>
    <xf numFmtId="166" fontId="25" fillId="20" borderId="13" xfId="0" applyNumberFormat="1" applyFont="1" applyFill="1" applyBorder="1" applyAlignment="1">
      <alignment horizontal="right"/>
    </xf>
    <xf numFmtId="0" fontId="25" fillId="14" borderId="12" xfId="0" applyNumberFormat="1" applyFont="1" applyFill="1" applyBorder="1" applyAlignment="1">
      <alignment horizontal="right"/>
    </xf>
    <xf numFmtId="3" fontId="24" fillId="18" borderId="20" xfId="0" applyNumberFormat="1" applyFont="1" applyFill="1" applyBorder="1" applyAlignment="1"/>
    <xf numFmtId="3" fontId="24" fillId="19" borderId="21" xfId="0" applyNumberFormat="1" applyFont="1" applyFill="1" applyBorder="1"/>
    <xf numFmtId="3" fontId="24" fillId="20" borderId="21" xfId="0" applyNumberFormat="1" applyFont="1" applyFill="1" applyBorder="1"/>
    <xf numFmtId="3" fontId="24" fillId="18" borderId="20" xfId="0" applyNumberFormat="1" applyFont="1" applyFill="1" applyBorder="1" applyAlignment="1">
      <alignment horizontal="right"/>
    </xf>
    <xf numFmtId="0" fontId="24" fillId="13" borderId="22" xfId="0" applyFont="1" applyFill="1" applyBorder="1"/>
    <xf numFmtId="3" fontId="24" fillId="14" borderId="20" xfId="0" applyNumberFormat="1" applyFont="1" applyFill="1" applyBorder="1" applyAlignment="1"/>
    <xf numFmtId="3" fontId="24" fillId="15" borderId="21" xfId="0" applyNumberFormat="1" applyFont="1" applyFill="1" applyBorder="1"/>
    <xf numFmtId="3" fontId="24" fillId="16" borderId="21" xfId="0" applyNumberFormat="1" applyFont="1" applyFill="1" applyBorder="1"/>
    <xf numFmtId="3" fontId="24" fillId="19" borderId="14" xfId="0" applyNumberFormat="1" applyFont="1" applyFill="1" applyBorder="1"/>
    <xf numFmtId="3" fontId="24" fillId="20" borderId="12" xfId="0" applyNumberFormat="1" applyFont="1" applyFill="1" applyBorder="1"/>
    <xf numFmtId="3" fontId="24" fillId="20" borderId="14" xfId="0" applyNumberFormat="1" applyFont="1" applyFill="1" applyBorder="1"/>
    <xf numFmtId="0" fontId="26" fillId="17" borderId="22" xfId="0" applyFont="1" applyFill="1" applyBorder="1" applyAlignment="1">
      <alignment horizontal="left" indent="2"/>
    </xf>
    <xf numFmtId="3" fontId="25" fillId="14" borderId="20" xfId="0" applyNumberFormat="1" applyFont="1" applyFill="1" applyBorder="1" applyAlignment="1">
      <alignment horizontal="right"/>
    </xf>
    <xf numFmtId="3" fontId="24" fillId="19" borderId="23" xfId="0" applyNumberFormat="1" applyFont="1" applyFill="1" applyBorder="1"/>
    <xf numFmtId="3" fontId="24" fillId="20" borderId="20" xfId="0" applyNumberFormat="1" applyFont="1" applyFill="1" applyBorder="1"/>
    <xf numFmtId="3" fontId="24" fillId="20" borderId="23" xfId="0" applyNumberFormat="1" applyFont="1" applyFill="1" applyBorder="1"/>
    <xf numFmtId="0" fontId="26" fillId="17" borderId="15" xfId="0" applyFont="1" applyFill="1" applyBorder="1" applyAlignment="1">
      <alignment horizontal="left" indent="2"/>
    </xf>
    <xf numFmtId="3" fontId="25" fillId="14" borderId="16" xfId="0" applyNumberFormat="1" applyFont="1" applyFill="1" applyBorder="1" applyAlignment="1">
      <alignment horizontal="right"/>
    </xf>
    <xf numFmtId="0" fontId="24" fillId="18" borderId="17" xfId="0" applyNumberFormat="1" applyFont="1" applyFill="1" applyBorder="1" applyAlignment="1"/>
    <xf numFmtId="166" fontId="24" fillId="18" borderId="16" xfId="0" applyNumberFormat="1" applyFont="1" applyFill="1" applyBorder="1" applyAlignment="1">
      <alignment horizontal="right"/>
    </xf>
    <xf numFmtId="3" fontId="24" fillId="19" borderId="16" xfId="0" applyNumberFormat="1" applyFont="1" applyFill="1" applyBorder="1"/>
    <xf numFmtId="3" fontId="24" fillId="19" borderId="18" xfId="0" applyNumberFormat="1" applyFont="1" applyFill="1" applyBorder="1"/>
    <xf numFmtId="166" fontId="25" fillId="19" borderId="16" xfId="0" applyNumberFormat="1" applyFont="1" applyFill="1" applyBorder="1" applyAlignment="1">
      <alignment horizontal="right"/>
    </xf>
    <xf numFmtId="3" fontId="24" fillId="20" borderId="17" xfId="0" applyNumberFormat="1" applyFont="1" applyFill="1" applyBorder="1"/>
    <xf numFmtId="3" fontId="24" fillId="20" borderId="18" xfId="0" applyNumberFormat="1" applyFont="1" applyFill="1" applyBorder="1"/>
    <xf numFmtId="166" fontId="25" fillId="20" borderId="19" xfId="0" applyNumberFormat="1" applyFont="1" applyFill="1" applyBorder="1" applyAlignment="1">
      <alignment horizontal="right"/>
    </xf>
    <xf numFmtId="0" fontId="24" fillId="21" borderId="25" xfId="0" applyFont="1" applyFill="1" applyBorder="1"/>
    <xf numFmtId="0" fontId="26" fillId="21" borderId="26" xfId="0" applyFont="1" applyFill="1" applyBorder="1" applyAlignment="1"/>
    <xf numFmtId="166" fontId="26" fillId="21" borderId="26" xfId="0" applyNumberFormat="1" applyFont="1" applyFill="1" applyBorder="1" applyAlignment="1"/>
    <xf numFmtId="0" fontId="26" fillId="21" borderId="26" xfId="0" applyFont="1" applyFill="1" applyBorder="1" applyAlignment="1">
      <alignment horizontal="right"/>
    </xf>
    <xf numFmtId="17" fontId="0" fillId="0" borderId="0" xfId="0" applyNumberFormat="1" applyBorder="1" applyAlignment="1"/>
    <xf numFmtId="0" fontId="2" fillId="0" borderId="0" xfId="0" applyFont="1" applyFill="1"/>
    <xf numFmtId="17" fontId="2" fillId="0" borderId="0" xfId="0" applyNumberFormat="1" applyFont="1" applyFill="1"/>
    <xf numFmtId="3" fontId="2" fillId="0" borderId="0" xfId="0" applyNumberFormat="1" applyFont="1" applyFill="1"/>
    <xf numFmtId="0" fontId="2" fillId="0" borderId="0" xfId="0" applyNumberFormat="1" applyFont="1" applyFill="1"/>
    <xf numFmtId="166" fontId="25" fillId="20" borderId="13" xfId="0" applyNumberFormat="1" applyFont="1" applyFill="1" applyBorder="1" applyAlignment="1">
      <alignment horizontal="center"/>
    </xf>
    <xf numFmtId="0" fontId="21" fillId="0" borderId="1" xfId="0" applyFont="1" applyBorder="1" applyAlignment="1">
      <alignment horizontal="left" vertical="top" wrapText="1"/>
    </xf>
    <xf numFmtId="0" fontId="21" fillId="0" borderId="1" xfId="0" applyFont="1" applyBorder="1" applyAlignment="1">
      <alignment horizontal="left" wrapText="1"/>
    </xf>
    <xf numFmtId="0" fontId="7" fillId="3" borderId="0" xfId="0" applyFont="1" applyFill="1" applyAlignment="1">
      <alignment horizontal="center"/>
    </xf>
    <xf numFmtId="49" fontId="0" fillId="0" borderId="0" xfId="0" applyNumberFormat="1" applyAlignment="1">
      <alignment horizontal="left"/>
    </xf>
    <xf numFmtId="0" fontId="9" fillId="0" borderId="0" xfId="2" applyAlignment="1" applyProtection="1">
      <alignment horizontal="left"/>
    </xf>
    <xf numFmtId="0" fontId="0" fillId="0" borderId="0" xfId="0" applyAlignment="1">
      <alignment horizontal="left" wrapText="1"/>
    </xf>
    <xf numFmtId="0" fontId="0" fillId="0" borderId="0" xfId="0" applyAlignment="1">
      <alignment horizontal="left"/>
    </xf>
    <xf numFmtId="0" fontId="9" fillId="0" borderId="0" xfId="2" applyAlignment="1" applyProtection="1">
      <alignment horizontal="left" vertical="top"/>
    </xf>
    <xf numFmtId="0" fontId="0" fillId="5" borderId="0" xfId="0" applyFill="1" applyAlignment="1">
      <alignment horizontal="center"/>
    </xf>
    <xf numFmtId="0" fontId="7" fillId="7" borderId="0" xfId="0" applyFont="1" applyFill="1" applyAlignment="1">
      <alignment horizontal="left"/>
    </xf>
    <xf numFmtId="0" fontId="8" fillId="4" borderId="0" xfId="0" applyFont="1" applyFill="1" applyAlignment="1">
      <alignment horizontal="center"/>
    </xf>
    <xf numFmtId="17" fontId="8" fillId="0" borderId="24" xfId="0" applyNumberFormat="1" applyFont="1" applyBorder="1" applyAlignment="1">
      <alignment horizontal="center"/>
    </xf>
    <xf numFmtId="0" fontId="8" fillId="0" borderId="24" xfId="0" applyFont="1" applyBorder="1" applyAlignment="1">
      <alignment horizontal="center"/>
    </xf>
    <xf numFmtId="0" fontId="4" fillId="6" borderId="1" xfId="0" applyFont="1" applyFill="1" applyBorder="1" applyAlignment="1">
      <alignment horizontal="center"/>
    </xf>
    <xf numFmtId="0" fontId="4" fillId="3" borderId="1" xfId="0" applyFont="1" applyFill="1" applyBorder="1" applyAlignment="1">
      <alignment horizontal="center" wrapText="1"/>
    </xf>
    <xf numFmtId="0" fontId="4" fillId="3" borderId="1" xfId="0" applyFont="1" applyFill="1" applyBorder="1" applyAlignment="1">
      <alignment horizontal="center"/>
    </xf>
    <xf numFmtId="17" fontId="3" fillId="0" borderId="1" xfId="0" applyNumberFormat="1" applyFont="1" applyBorder="1" applyAlignment="1">
      <alignment horizontal="center"/>
    </xf>
    <xf numFmtId="0" fontId="3" fillId="0" borderId="1" xfId="0" applyFont="1" applyBorder="1" applyAlignment="1">
      <alignment horizontal="center"/>
    </xf>
    <xf numFmtId="17" fontId="12" fillId="0" borderId="1" xfId="0" applyNumberFormat="1" applyFont="1" applyBorder="1" applyAlignment="1">
      <alignment horizontal="center"/>
    </xf>
    <xf numFmtId="0" fontId="12" fillId="0" borderId="1" xfId="0" applyFont="1" applyBorder="1" applyAlignment="1">
      <alignment horizontal="center"/>
    </xf>
    <xf numFmtId="0" fontId="3" fillId="5" borderId="2" xfId="0" applyFont="1" applyFill="1" applyBorder="1" applyAlignment="1">
      <alignment horizontal="left"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2" fillId="0" borderId="2" xfId="0" applyFont="1" applyFill="1" applyBorder="1" applyAlignment="1">
      <alignment horizontal="left" wrapText="1"/>
    </xf>
    <xf numFmtId="0" fontId="2" fillId="2" borderId="2" xfId="0" applyFont="1" applyFill="1" applyBorder="1" applyAlignment="1">
      <alignment horizontal="left" vertical="top" wrapText="1"/>
    </xf>
    <xf numFmtId="0" fontId="2" fillId="0" borderId="2" xfId="0" applyFont="1" applyBorder="1" applyAlignment="1">
      <alignment wrapText="1"/>
    </xf>
    <xf numFmtId="0" fontId="0" fillId="0" borderId="2" xfId="0" applyBorder="1" applyAlignment="1">
      <alignment wrapText="1"/>
    </xf>
    <xf numFmtId="0" fontId="2" fillId="2" borderId="5" xfId="0" applyFont="1" applyFill="1" applyBorder="1" applyAlignment="1">
      <alignment vertical="top" wrapText="1"/>
    </xf>
    <xf numFmtId="0" fontId="0" fillId="0" borderId="2" xfId="0" applyBorder="1" applyAlignment="1">
      <alignment vertical="top" wrapText="1"/>
    </xf>
    <xf numFmtId="3" fontId="4" fillId="6" borderId="1" xfId="0" applyNumberFormat="1" applyFont="1" applyFill="1" applyBorder="1" applyAlignment="1">
      <alignment horizontal="center"/>
    </xf>
    <xf numFmtId="3" fontId="3" fillId="5" borderId="2" xfId="0" applyNumberFormat="1" applyFont="1" applyFill="1" applyBorder="1" applyAlignment="1">
      <alignment horizontal="left" vertical="top" wrapText="1"/>
    </xf>
    <xf numFmtId="3" fontId="4" fillId="3" borderId="1" xfId="0" applyNumberFormat="1" applyFont="1" applyFill="1" applyBorder="1" applyAlignment="1">
      <alignment horizontal="center" wrapText="1"/>
    </xf>
    <xf numFmtId="3" fontId="4" fillId="3" borderId="1" xfId="0" applyNumberFormat="1" applyFont="1" applyFill="1" applyBorder="1" applyAlignment="1">
      <alignment horizontal="center"/>
    </xf>
    <xf numFmtId="3" fontId="2" fillId="2" borderId="2" xfId="0" applyNumberFormat="1" applyFont="1" applyFill="1" applyBorder="1" applyAlignment="1">
      <alignment vertical="top" wrapText="1"/>
    </xf>
    <xf numFmtId="3" fontId="0" fillId="2" borderId="2" xfId="0" applyNumberFormat="1" applyFill="1" applyBorder="1" applyAlignment="1">
      <alignment vertical="top" wrapText="1"/>
    </xf>
    <xf numFmtId="1" fontId="4" fillId="6" borderId="1" xfId="0" applyNumberFormat="1" applyFont="1" applyFill="1" applyBorder="1" applyAlignment="1">
      <alignment horizontal="center"/>
    </xf>
    <xf numFmtId="1" fontId="4" fillId="3" borderId="1" xfId="0" applyNumberFormat="1" applyFont="1" applyFill="1" applyBorder="1" applyAlignment="1">
      <alignment horizontal="center" wrapText="1"/>
    </xf>
    <xf numFmtId="1" fontId="4" fillId="3" borderId="1" xfId="0" applyNumberFormat="1" applyFont="1" applyFill="1" applyBorder="1" applyAlignment="1">
      <alignment horizontal="center"/>
    </xf>
    <xf numFmtId="3" fontId="2" fillId="2" borderId="5" xfId="0" applyNumberFormat="1" applyFont="1" applyFill="1" applyBorder="1" applyAlignment="1">
      <alignment vertical="top" wrapText="1"/>
    </xf>
    <xf numFmtId="3" fontId="0" fillId="0" borderId="2" xfId="0" applyNumberFormat="1" applyBorder="1" applyAlignment="1">
      <alignment vertical="top" wrapText="1"/>
    </xf>
    <xf numFmtId="1" fontId="3" fillId="5" borderId="2" xfId="0" applyNumberFormat="1" applyFont="1" applyFill="1" applyBorder="1" applyAlignment="1">
      <alignment horizontal="left" vertical="top" wrapText="1"/>
    </xf>
    <xf numFmtId="3" fontId="2" fillId="0" borderId="2" xfId="0" applyNumberFormat="1" applyFont="1" applyFill="1" applyBorder="1" applyAlignment="1">
      <alignment horizontal="left" vertical="top" wrapText="1"/>
    </xf>
    <xf numFmtId="3" fontId="0" fillId="0" borderId="2" xfId="0" applyNumberFormat="1" applyFill="1" applyBorder="1" applyAlignment="1"/>
    <xf numFmtId="3" fontId="0" fillId="0" borderId="3" xfId="0" applyNumberFormat="1" applyFill="1" applyBorder="1" applyAlignment="1"/>
  </cellXfs>
  <cellStyles count="6">
    <cellStyle name="Comma" xfId="1" builtinId="3"/>
    <cellStyle name="Hyperlink" xfId="2" builtinId="8"/>
    <cellStyle name="Hyperlink 2" xfId="5"/>
    <cellStyle name="Normal" xfId="0" builtinId="0"/>
    <cellStyle name="Normal 2" xfId="3"/>
    <cellStyle name="Normal 3" xfId="4"/>
  </cellStyles>
  <dxfs count="7">
    <dxf>
      <fill>
        <patternFill patternType="solid">
          <fgColor rgb="FFEDEDED"/>
          <bgColor rgb="FFEDEDED"/>
        </patternFill>
      </fill>
    </dxf>
    <dxf>
      <fill>
        <patternFill patternType="solid">
          <fgColor rgb="FFEDEDED"/>
          <bgColor rgb="FFEDEDED"/>
        </patternFill>
      </fill>
    </dxf>
    <dxf>
      <font>
        <b/>
        <color rgb="FF000000"/>
      </font>
    </dxf>
    <dxf>
      <font>
        <b/>
        <color rgb="FF000000"/>
      </font>
    </dxf>
    <dxf>
      <font>
        <b/>
        <color rgb="FF000000"/>
      </font>
      <border>
        <top style="double">
          <color rgb="FFA5A5A5"/>
        </top>
      </border>
    </dxf>
    <dxf>
      <font>
        <b/>
        <color rgb="FFFFFFFF"/>
      </font>
      <fill>
        <patternFill patternType="solid">
          <fgColor rgb="FFA5A5A5"/>
          <bgColor rgb="FFA5A5A5"/>
        </patternFill>
      </fill>
    </dxf>
    <dxf>
      <font>
        <color rgb="FF000000"/>
      </font>
      <border>
        <left style="thin">
          <color rgb="FFC9C9C9"/>
        </left>
        <right style="thin">
          <color rgb="FFC9C9C9"/>
        </right>
        <top style="thin">
          <color rgb="FFC9C9C9"/>
        </top>
        <bottom style="thin">
          <color rgb="FFC9C9C9"/>
        </bottom>
        <horizontal style="thin">
          <color rgb="FFC9C9C9"/>
        </horizontal>
      </border>
    </dxf>
  </dxfs>
  <tableStyles count="1" defaultTableStyle="TableStyleMedium9" defaultPivotStyle="PivotStyleLight16">
    <tableStyle name="TableStyleMedium4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122</xdr:col>
      <xdr:colOff>121227</xdr:colOff>
      <xdr:row>4</xdr:row>
      <xdr:rowOff>155863</xdr:rowOff>
    </xdr:from>
    <xdr:to>
      <xdr:col>139</xdr:col>
      <xdr:colOff>64569</xdr:colOff>
      <xdr:row>37</xdr:row>
      <xdr:rowOff>86590</xdr:rowOff>
    </xdr:to>
    <xdr:pic>
      <xdr:nvPicPr>
        <xdr:cNvPr id="4" name="Picture 3"/>
        <xdr:cNvPicPr>
          <a:picLocks noChangeAspect="1"/>
        </xdr:cNvPicPr>
      </xdr:nvPicPr>
      <xdr:blipFill>
        <a:blip xmlns:r="http://schemas.openxmlformats.org/officeDocument/2006/relationships" r:embed="rId1"/>
        <a:stretch>
          <a:fillRect/>
        </a:stretch>
      </xdr:blipFill>
      <xdr:spPr>
        <a:xfrm>
          <a:off x="107442000" y="1316181"/>
          <a:ext cx="10247660" cy="62172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bs.gov.au/ausstats/abs@.nsf/mf/873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workbookViewId="0">
      <selection activeCell="B2" sqref="B2:C2"/>
    </sheetView>
  </sheetViews>
  <sheetFormatPr defaultRowHeight="15" x14ac:dyDescent="0.25"/>
  <cols>
    <col min="1" max="1" width="14.5703125" customWidth="1"/>
    <col min="3" max="3" width="128.7109375" customWidth="1"/>
  </cols>
  <sheetData>
    <row r="1" spans="1:6" x14ac:dyDescent="0.25">
      <c r="A1" s="224" t="s">
        <v>48</v>
      </c>
      <c r="B1" s="224"/>
      <c r="C1" s="224"/>
      <c r="D1" s="15"/>
      <c r="E1" s="15"/>
      <c r="F1" s="15"/>
    </row>
    <row r="2" spans="1:6" x14ac:dyDescent="0.25">
      <c r="A2" t="s">
        <v>78</v>
      </c>
      <c r="B2" s="225" t="s">
        <v>138</v>
      </c>
      <c r="C2" s="225"/>
    </row>
    <row r="3" spans="1:6" x14ac:dyDescent="0.25">
      <c r="A3" t="s">
        <v>50</v>
      </c>
      <c r="B3" s="26" t="s">
        <v>137</v>
      </c>
    </row>
    <row r="4" spans="1:6" x14ac:dyDescent="0.25">
      <c r="A4" t="s">
        <v>49</v>
      </c>
      <c r="B4" s="227" t="s">
        <v>51</v>
      </c>
      <c r="C4" s="227"/>
    </row>
    <row r="5" spans="1:6" x14ac:dyDescent="0.25">
      <c r="B5" s="228" t="s">
        <v>53</v>
      </c>
      <c r="C5" s="228"/>
    </row>
    <row r="6" spans="1:6" x14ac:dyDescent="0.25">
      <c r="B6" t="s">
        <v>136</v>
      </c>
      <c r="C6" s="142"/>
    </row>
    <row r="7" spans="1:6" ht="20.25" customHeight="1" x14ac:dyDescent="0.25">
      <c r="B7" s="229" t="s">
        <v>52</v>
      </c>
      <c r="C7" s="229"/>
    </row>
    <row r="8" spans="1:6" ht="15.75" customHeight="1" x14ac:dyDescent="0.25">
      <c r="A8" s="222" t="s">
        <v>111</v>
      </c>
      <c r="B8" s="222"/>
      <c r="C8" s="222"/>
    </row>
    <row r="9" spans="1:6" ht="18.75" customHeight="1" x14ac:dyDescent="0.25">
      <c r="A9" s="222"/>
      <c r="B9" s="222"/>
      <c r="C9" s="222"/>
    </row>
    <row r="10" spans="1:6" ht="24.75" customHeight="1" x14ac:dyDescent="0.25">
      <c r="A10" s="223" t="s">
        <v>112</v>
      </c>
      <c r="B10" s="223"/>
      <c r="C10" s="223"/>
    </row>
    <row r="11" spans="1:6" ht="11.25" customHeight="1" x14ac:dyDescent="0.25"/>
    <row r="12" spans="1:6" x14ac:dyDescent="0.25">
      <c r="A12" s="224" t="s">
        <v>54</v>
      </c>
      <c r="B12" s="224"/>
      <c r="C12" s="224"/>
    </row>
    <row r="13" spans="1:6" x14ac:dyDescent="0.25">
      <c r="A13" s="226" t="s">
        <v>102</v>
      </c>
      <c r="B13" s="226"/>
      <c r="C13" s="226"/>
    </row>
    <row r="14" spans="1:6" x14ac:dyDescent="0.25">
      <c r="A14" s="226" t="s">
        <v>62</v>
      </c>
      <c r="B14" s="226"/>
      <c r="C14" s="226"/>
    </row>
    <row r="15" spans="1:6" x14ac:dyDescent="0.25">
      <c r="A15" s="226" t="s">
        <v>55</v>
      </c>
      <c r="B15" s="226"/>
      <c r="C15" s="226"/>
    </row>
    <row r="16" spans="1:6" x14ac:dyDescent="0.25">
      <c r="A16" s="226" t="s">
        <v>23</v>
      </c>
      <c r="B16" s="226"/>
      <c r="C16" s="226"/>
    </row>
    <row r="17" spans="1:3" x14ac:dyDescent="0.25">
      <c r="A17" s="226" t="s">
        <v>27</v>
      </c>
      <c r="B17" s="226"/>
      <c r="C17" s="226"/>
    </row>
    <row r="18" spans="1:3" x14ac:dyDescent="0.25">
      <c r="A18" s="226" t="s">
        <v>56</v>
      </c>
      <c r="B18" s="226"/>
      <c r="C18" s="226"/>
    </row>
    <row r="19" spans="1:3" x14ac:dyDescent="0.25">
      <c r="A19" s="226" t="s">
        <v>57</v>
      </c>
      <c r="B19" s="226"/>
      <c r="C19" s="226"/>
    </row>
    <row r="20" spans="1:3" x14ac:dyDescent="0.25">
      <c r="A20" s="226" t="s">
        <v>58</v>
      </c>
      <c r="B20" s="226"/>
      <c r="C20" s="226"/>
    </row>
    <row r="21" spans="1:3" x14ac:dyDescent="0.25">
      <c r="A21" s="226" t="s">
        <v>59</v>
      </c>
      <c r="B21" s="226"/>
      <c r="C21" s="226"/>
    </row>
    <row r="22" spans="1:3" x14ac:dyDescent="0.25">
      <c r="A22" s="226" t="s">
        <v>60</v>
      </c>
      <c r="B22" s="226"/>
      <c r="C22" s="226"/>
    </row>
    <row r="23" spans="1:3" x14ac:dyDescent="0.25">
      <c r="A23" s="226" t="s">
        <v>61</v>
      </c>
      <c r="B23" s="226"/>
      <c r="C23" s="226"/>
    </row>
    <row r="25" spans="1:3" x14ac:dyDescent="0.25">
      <c r="A25" s="224" t="s">
        <v>69</v>
      </c>
      <c r="B25" s="224"/>
      <c r="C25" s="224"/>
    </row>
    <row r="26" spans="1:3" x14ac:dyDescent="0.25">
      <c r="A26" s="230"/>
      <c r="B26" s="230"/>
      <c r="C26" s="17" t="s">
        <v>108</v>
      </c>
    </row>
    <row r="27" spans="1:3" x14ac:dyDescent="0.25">
      <c r="A27" s="17"/>
      <c r="B27" s="17"/>
      <c r="C27" s="17"/>
    </row>
    <row r="28" spans="1:3" x14ac:dyDescent="0.25">
      <c r="A28" s="231" t="s">
        <v>71</v>
      </c>
      <c r="B28" s="231"/>
      <c r="C28" s="17" t="s">
        <v>72</v>
      </c>
    </row>
    <row r="30" spans="1:3" ht="15" customHeight="1" x14ac:dyDescent="0.25">
      <c r="A30" s="232" t="s">
        <v>70</v>
      </c>
      <c r="B30" s="232"/>
      <c r="C30" s="143" t="s">
        <v>73</v>
      </c>
    </row>
    <row r="31" spans="1:3" x14ac:dyDescent="0.25">
      <c r="C31" s="143"/>
    </row>
  </sheetData>
  <mergeCells count="23">
    <mergeCell ref="A13:C13"/>
    <mergeCell ref="A26:B26"/>
    <mergeCell ref="A28:B28"/>
    <mergeCell ref="A30:B30"/>
    <mergeCell ref="A21:C21"/>
    <mergeCell ref="A22:C22"/>
    <mergeCell ref="A23:C23"/>
    <mergeCell ref="A8:C9"/>
    <mergeCell ref="A10:C10"/>
    <mergeCell ref="A1:C1"/>
    <mergeCell ref="A25:C25"/>
    <mergeCell ref="B2:C2"/>
    <mergeCell ref="A15:C15"/>
    <mergeCell ref="A16:C16"/>
    <mergeCell ref="A17:C17"/>
    <mergeCell ref="A18:C18"/>
    <mergeCell ref="A19:C19"/>
    <mergeCell ref="A20:C20"/>
    <mergeCell ref="B4:C4"/>
    <mergeCell ref="B5:C5"/>
    <mergeCell ref="B7:C7"/>
    <mergeCell ref="A12:C12"/>
    <mergeCell ref="A14:C14"/>
  </mergeCells>
  <hyperlinks>
    <hyperlink ref="B7" r:id="rId1"/>
    <hyperlink ref="A15" location="'Brisbane &amp; Surrounds'!A1" display="Brisbane &amp; Surrounds"/>
    <hyperlink ref="A16:C16" location="'Gold Coast'!A1" display="Gold Coast"/>
    <hyperlink ref="A17:C17" location="'Sunshine Coast'!A1" display="Sunshine Coast"/>
    <hyperlink ref="A18:C18" location="'Darling Downs &amp; South West Qld'!A1" display="Darling Downs &amp; South West Queensland"/>
    <hyperlink ref="A19:C19" location="'Burnett &amp; Wide Bay'!A1" display="Burnett &amp; Wide Bay"/>
    <hyperlink ref="A20:C20" location="'Central Queensland'!A1" display="Central Queensland"/>
    <hyperlink ref="A21:C21" location="'Mackay &amp; Whitsunday'!A1" display="Mackay &amp; Whitsunday"/>
    <hyperlink ref="A22:C22" location="'North Queensland'!A1" display="North Queensland"/>
    <hyperlink ref="A23:C23" location="'Far North Queensland'!A1" display="Far North Queensland"/>
    <hyperlink ref="A14:C14" location="Queensland!A1" display="Queensland"/>
    <hyperlink ref="A13:C13" location="Summary!A1" display="Summary"/>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zoomScaleNormal="100" workbookViewId="0">
      <pane xSplit="3" ySplit="2" topLeftCell="D3" activePane="bottomRight" state="frozenSplit"/>
      <selection pane="topRight" activeCell="AG1" sqref="AG1"/>
      <selection pane="bottomLeft" activeCell="A25" sqref="A25"/>
      <selection pane="bottomRight" activeCell="P3" sqref="P3:AA26"/>
    </sheetView>
  </sheetViews>
  <sheetFormatPr defaultRowHeight="12" x14ac:dyDescent="0.2"/>
  <cols>
    <col min="1" max="1" width="14.140625" style="22" customWidth="1"/>
    <col min="2" max="2" width="21.85546875" style="22" customWidth="1"/>
    <col min="3" max="3" width="26.7109375" style="22" customWidth="1"/>
    <col min="4" max="4" width="9.140625" style="22"/>
    <col min="5" max="27" width="9.140625" style="22" customWidth="1"/>
    <col min="28" max="16384" width="9.140625" style="22"/>
  </cols>
  <sheetData>
    <row r="1" spans="1:29" x14ac:dyDescent="0.2">
      <c r="A1" s="258" t="s">
        <v>0</v>
      </c>
      <c r="B1" s="258" t="s">
        <v>1</v>
      </c>
      <c r="C1" s="259" t="s">
        <v>2</v>
      </c>
      <c r="D1" s="238">
        <v>42552</v>
      </c>
      <c r="E1" s="239"/>
      <c r="F1" s="238">
        <v>42583</v>
      </c>
      <c r="G1" s="239"/>
      <c r="H1" s="238">
        <v>42614</v>
      </c>
      <c r="I1" s="239"/>
      <c r="J1" s="238">
        <v>42644</v>
      </c>
      <c r="K1" s="239"/>
      <c r="L1" s="238">
        <v>42675</v>
      </c>
      <c r="M1" s="239"/>
      <c r="N1" s="238">
        <v>42705</v>
      </c>
      <c r="O1" s="239"/>
      <c r="P1" s="238">
        <v>42736</v>
      </c>
      <c r="Q1" s="239"/>
      <c r="R1" s="240">
        <v>42767</v>
      </c>
      <c r="S1" s="241"/>
      <c r="T1" s="240">
        <v>42795</v>
      </c>
      <c r="U1" s="241"/>
      <c r="V1" s="240">
        <v>42826</v>
      </c>
      <c r="W1" s="241"/>
      <c r="X1" s="240">
        <v>42856</v>
      </c>
      <c r="Y1" s="241"/>
      <c r="Z1" s="240">
        <v>42887</v>
      </c>
      <c r="AA1" s="241"/>
      <c r="AB1" s="257" t="s">
        <v>13</v>
      </c>
      <c r="AC1" s="257"/>
    </row>
    <row r="2" spans="1:29" ht="58.5" customHeight="1" x14ac:dyDescent="0.2">
      <c r="A2" s="258"/>
      <c r="B2" s="258"/>
      <c r="C2" s="259"/>
      <c r="D2" s="80" t="s">
        <v>3</v>
      </c>
      <c r="E2" s="80" t="s">
        <v>20</v>
      </c>
      <c r="F2" s="80" t="s">
        <v>3</v>
      </c>
      <c r="G2" s="80" t="s">
        <v>20</v>
      </c>
      <c r="H2" s="80" t="s">
        <v>3</v>
      </c>
      <c r="I2" s="80" t="s">
        <v>20</v>
      </c>
      <c r="J2" s="80" t="s">
        <v>3</v>
      </c>
      <c r="K2" s="80" t="s">
        <v>20</v>
      </c>
      <c r="L2" s="80" t="s">
        <v>3</v>
      </c>
      <c r="M2" s="80" t="s">
        <v>20</v>
      </c>
      <c r="N2" s="80" t="s">
        <v>3</v>
      </c>
      <c r="O2" s="80" t="s">
        <v>20</v>
      </c>
      <c r="P2" s="80" t="s">
        <v>3</v>
      </c>
      <c r="Q2" s="80" t="s">
        <v>20</v>
      </c>
      <c r="R2" s="80" t="s">
        <v>3</v>
      </c>
      <c r="S2" s="80" t="s">
        <v>20</v>
      </c>
      <c r="T2" s="80" t="s">
        <v>3</v>
      </c>
      <c r="U2" s="80" t="s">
        <v>20</v>
      </c>
      <c r="V2" s="80" t="s">
        <v>3</v>
      </c>
      <c r="W2" s="80" t="s">
        <v>20</v>
      </c>
      <c r="X2" s="80" t="s">
        <v>3</v>
      </c>
      <c r="Y2" s="80" t="s">
        <v>20</v>
      </c>
      <c r="Z2" s="80" t="s">
        <v>3</v>
      </c>
      <c r="AA2" s="80" t="s">
        <v>20</v>
      </c>
      <c r="AB2" s="81" t="s">
        <v>3</v>
      </c>
      <c r="AC2" s="81" t="s">
        <v>20</v>
      </c>
    </row>
    <row r="3" spans="1:29" x14ac:dyDescent="0.2">
      <c r="A3" s="53">
        <v>31201</v>
      </c>
      <c r="B3" s="53" t="s">
        <v>96</v>
      </c>
      <c r="C3" s="53" t="s">
        <v>18</v>
      </c>
      <c r="D3" s="40">
        <v>3</v>
      </c>
      <c r="E3" s="41">
        <v>1266</v>
      </c>
      <c r="F3" s="40">
        <v>0</v>
      </c>
      <c r="G3" s="41">
        <v>0</v>
      </c>
      <c r="H3" s="40">
        <v>0</v>
      </c>
      <c r="I3" s="41">
        <v>0</v>
      </c>
      <c r="J3" s="40">
        <v>1</v>
      </c>
      <c r="K3" s="41">
        <v>300</v>
      </c>
      <c r="L3" s="40">
        <v>1</v>
      </c>
      <c r="M3" s="41">
        <v>1679</v>
      </c>
      <c r="N3" s="40">
        <v>2</v>
      </c>
      <c r="O3" s="41">
        <v>667</v>
      </c>
      <c r="P3" s="40">
        <v>0</v>
      </c>
      <c r="Q3" s="41">
        <v>0</v>
      </c>
      <c r="R3" s="40">
        <v>0</v>
      </c>
      <c r="S3" s="41">
        <v>0</v>
      </c>
      <c r="T3" s="40">
        <v>1</v>
      </c>
      <c r="U3" s="41">
        <v>265</v>
      </c>
      <c r="V3" s="40">
        <v>1</v>
      </c>
      <c r="W3" s="41">
        <v>210</v>
      </c>
      <c r="X3" s="40">
        <v>0</v>
      </c>
      <c r="Y3" s="41">
        <v>0</v>
      </c>
      <c r="Z3" s="40">
        <v>0</v>
      </c>
      <c r="AA3" s="41">
        <v>0</v>
      </c>
      <c r="AB3" s="42">
        <f>SUMIF($D$2:$AA$2, "No. of Dwelling Units Approved", D3:AA3)</f>
        <v>9</v>
      </c>
      <c r="AC3" s="43">
        <f>SUMIF($D$2:$AA$2, "Value of Approvals ($000)", D3:AA3)</f>
        <v>4387</v>
      </c>
    </row>
    <row r="4" spans="1:29" x14ac:dyDescent="0.2">
      <c r="A4" s="53"/>
      <c r="B4" s="53"/>
      <c r="C4" s="53" t="s">
        <v>109</v>
      </c>
      <c r="D4" s="40">
        <v>0</v>
      </c>
      <c r="E4" s="41">
        <v>0</v>
      </c>
      <c r="F4" s="40">
        <v>0</v>
      </c>
      <c r="G4" s="41">
        <v>0</v>
      </c>
      <c r="H4" s="40">
        <v>0</v>
      </c>
      <c r="I4" s="41">
        <v>0</v>
      </c>
      <c r="J4" s="40">
        <v>0</v>
      </c>
      <c r="K4" s="41">
        <v>0</v>
      </c>
      <c r="L4" s="40">
        <v>0</v>
      </c>
      <c r="M4" s="41">
        <v>0</v>
      </c>
      <c r="N4" s="40">
        <v>0</v>
      </c>
      <c r="O4" s="41">
        <v>0</v>
      </c>
      <c r="P4" s="40">
        <v>0</v>
      </c>
      <c r="Q4" s="41">
        <v>0</v>
      </c>
      <c r="R4" s="40">
        <v>0</v>
      </c>
      <c r="S4" s="41">
        <v>0</v>
      </c>
      <c r="T4" s="40">
        <v>0</v>
      </c>
      <c r="U4" s="41">
        <v>0</v>
      </c>
      <c r="V4" s="40">
        <v>0</v>
      </c>
      <c r="W4" s="41">
        <v>0</v>
      </c>
      <c r="X4" s="40">
        <v>0</v>
      </c>
      <c r="Y4" s="41">
        <v>0</v>
      </c>
      <c r="Z4" s="40">
        <v>0</v>
      </c>
      <c r="AA4" s="41">
        <v>0</v>
      </c>
      <c r="AB4" s="42">
        <f>SUMIF($D$2:$AA$2, "No. of Dwelling Units Approved", D4:AA4)</f>
        <v>0</v>
      </c>
      <c r="AC4" s="43">
        <f t="shared" ref="AC4:AC34" si="0">SUMIF($D$2:$AA$2, "Value of Approvals ($000)", D4:AA4)</f>
        <v>0</v>
      </c>
    </row>
    <row r="5" spans="1:29" x14ac:dyDescent="0.2">
      <c r="A5" s="53"/>
      <c r="B5" s="53"/>
      <c r="C5" s="53" t="s">
        <v>110</v>
      </c>
      <c r="D5" s="40">
        <v>0</v>
      </c>
      <c r="E5" s="41">
        <v>0</v>
      </c>
      <c r="F5" s="40">
        <v>0</v>
      </c>
      <c r="G5" s="41">
        <v>0</v>
      </c>
      <c r="H5" s="40">
        <v>0</v>
      </c>
      <c r="I5" s="41">
        <v>0</v>
      </c>
      <c r="J5" s="40">
        <v>0</v>
      </c>
      <c r="K5" s="41">
        <v>0</v>
      </c>
      <c r="L5" s="40">
        <v>0</v>
      </c>
      <c r="M5" s="41">
        <v>0</v>
      </c>
      <c r="N5" s="40">
        <v>0</v>
      </c>
      <c r="O5" s="41">
        <v>0</v>
      </c>
      <c r="P5" s="40">
        <v>0</v>
      </c>
      <c r="Q5" s="41">
        <v>0</v>
      </c>
      <c r="R5" s="40">
        <v>0</v>
      </c>
      <c r="S5" s="41">
        <v>0</v>
      </c>
      <c r="T5" s="40">
        <v>0</v>
      </c>
      <c r="U5" s="41">
        <v>0</v>
      </c>
      <c r="V5" s="40">
        <v>0</v>
      </c>
      <c r="W5" s="41">
        <v>0</v>
      </c>
      <c r="X5" s="40">
        <v>0</v>
      </c>
      <c r="Y5" s="41">
        <v>0</v>
      </c>
      <c r="Z5" s="40">
        <v>0</v>
      </c>
      <c r="AA5" s="41">
        <v>0</v>
      </c>
      <c r="AB5" s="42">
        <f>SUMIF($D$2:$AA$2, "No. of Dwelling Units Approved", D5:AA5)</f>
        <v>0</v>
      </c>
      <c r="AC5" s="43">
        <f t="shared" ref="AC5" si="1">SUMIF($D$2:$AA$2, "Value of Approvals ($000)", D5:AA5)</f>
        <v>0</v>
      </c>
    </row>
    <row r="6" spans="1:29" x14ac:dyDescent="0.2">
      <c r="A6" s="53"/>
      <c r="B6" s="53"/>
      <c r="C6" s="53" t="s">
        <v>19</v>
      </c>
      <c r="D6" s="40">
        <v>3</v>
      </c>
      <c r="E6" s="41">
        <v>1266</v>
      </c>
      <c r="F6" s="40">
        <v>0</v>
      </c>
      <c r="G6" s="41">
        <v>0</v>
      </c>
      <c r="H6" s="40">
        <v>0</v>
      </c>
      <c r="I6" s="41">
        <v>0</v>
      </c>
      <c r="J6" s="40">
        <v>1</v>
      </c>
      <c r="K6" s="41">
        <v>300</v>
      </c>
      <c r="L6" s="40">
        <v>1</v>
      </c>
      <c r="M6" s="41">
        <v>1679</v>
      </c>
      <c r="N6" s="40">
        <v>2</v>
      </c>
      <c r="O6" s="41">
        <v>667</v>
      </c>
      <c r="P6" s="40">
        <v>0</v>
      </c>
      <c r="Q6" s="41">
        <v>0</v>
      </c>
      <c r="R6" s="40">
        <v>0</v>
      </c>
      <c r="S6" s="41">
        <v>0</v>
      </c>
      <c r="T6" s="40">
        <v>1</v>
      </c>
      <c r="U6" s="41">
        <v>265</v>
      </c>
      <c r="V6" s="40">
        <v>1</v>
      </c>
      <c r="W6" s="41">
        <v>210</v>
      </c>
      <c r="X6" s="40">
        <v>0</v>
      </c>
      <c r="Y6" s="41">
        <v>0</v>
      </c>
      <c r="Z6" s="40">
        <v>0</v>
      </c>
      <c r="AA6" s="41">
        <v>0</v>
      </c>
      <c r="AB6" s="42">
        <f>SUMIF($D$2:$AA$2, "No. of Dwelling Units Approved", D6:AA6)</f>
        <v>9</v>
      </c>
      <c r="AC6" s="43">
        <f t="shared" si="0"/>
        <v>4387</v>
      </c>
    </row>
    <row r="7" spans="1:29" x14ac:dyDescent="0.2">
      <c r="A7" s="53"/>
      <c r="B7" s="53"/>
      <c r="C7" s="53" t="s">
        <v>14</v>
      </c>
      <c r="D7" s="40" t="s">
        <v>22</v>
      </c>
      <c r="E7" s="41">
        <v>198</v>
      </c>
      <c r="F7" s="40" t="s">
        <v>22</v>
      </c>
      <c r="G7" s="41">
        <v>148</v>
      </c>
      <c r="H7" s="40" t="s">
        <v>22</v>
      </c>
      <c r="I7" s="41">
        <v>120</v>
      </c>
      <c r="J7" s="40" t="s">
        <v>22</v>
      </c>
      <c r="K7" s="41">
        <v>168</v>
      </c>
      <c r="L7" s="40" t="s">
        <v>22</v>
      </c>
      <c r="M7" s="41">
        <v>188</v>
      </c>
      <c r="N7" s="40" t="s">
        <v>22</v>
      </c>
      <c r="O7" s="41">
        <v>101</v>
      </c>
      <c r="P7" s="40" t="s">
        <v>22</v>
      </c>
      <c r="Q7" s="41">
        <v>35</v>
      </c>
      <c r="R7" s="40" t="s">
        <v>22</v>
      </c>
      <c r="S7" s="41">
        <v>194</v>
      </c>
      <c r="T7" s="40" t="s">
        <v>22</v>
      </c>
      <c r="U7" s="41">
        <v>111</v>
      </c>
      <c r="V7" s="40" t="s">
        <v>22</v>
      </c>
      <c r="W7" s="41">
        <v>142</v>
      </c>
      <c r="X7" s="40" t="s">
        <v>22</v>
      </c>
      <c r="Y7" s="41">
        <v>102</v>
      </c>
      <c r="Z7" s="40" t="s">
        <v>22</v>
      </c>
      <c r="AA7" s="41">
        <v>199</v>
      </c>
      <c r="AB7" s="42" t="s">
        <v>22</v>
      </c>
      <c r="AC7" s="43">
        <f t="shared" si="0"/>
        <v>1706</v>
      </c>
    </row>
    <row r="8" spans="1:29" x14ac:dyDescent="0.2">
      <c r="A8" s="53"/>
      <c r="B8" s="53"/>
      <c r="C8" s="53" t="s">
        <v>15</v>
      </c>
      <c r="D8" s="40" t="s">
        <v>22</v>
      </c>
      <c r="E8" s="41">
        <v>1464</v>
      </c>
      <c r="F8" s="40" t="s">
        <v>22</v>
      </c>
      <c r="G8" s="41">
        <v>148</v>
      </c>
      <c r="H8" s="40" t="s">
        <v>22</v>
      </c>
      <c r="I8" s="41">
        <v>120</v>
      </c>
      <c r="J8" s="40" t="s">
        <v>22</v>
      </c>
      <c r="K8" s="41">
        <v>468</v>
      </c>
      <c r="L8" s="40" t="s">
        <v>22</v>
      </c>
      <c r="M8" s="41">
        <v>1867</v>
      </c>
      <c r="N8" s="40" t="s">
        <v>22</v>
      </c>
      <c r="O8" s="41">
        <v>767</v>
      </c>
      <c r="P8" s="40" t="s">
        <v>22</v>
      </c>
      <c r="Q8" s="41">
        <v>35</v>
      </c>
      <c r="R8" s="40" t="s">
        <v>22</v>
      </c>
      <c r="S8" s="41">
        <v>194</v>
      </c>
      <c r="T8" s="40" t="s">
        <v>22</v>
      </c>
      <c r="U8" s="41">
        <v>376</v>
      </c>
      <c r="V8" s="40" t="s">
        <v>22</v>
      </c>
      <c r="W8" s="41">
        <v>352</v>
      </c>
      <c r="X8" s="40" t="s">
        <v>22</v>
      </c>
      <c r="Y8" s="41">
        <v>102</v>
      </c>
      <c r="Z8" s="40" t="s">
        <v>22</v>
      </c>
      <c r="AA8" s="41">
        <v>199</v>
      </c>
      <c r="AB8" s="42" t="s">
        <v>22</v>
      </c>
      <c r="AC8" s="43">
        <f t="shared" si="0"/>
        <v>6092</v>
      </c>
    </row>
    <row r="9" spans="1:29" x14ac:dyDescent="0.2">
      <c r="A9" s="53"/>
      <c r="B9" s="53"/>
      <c r="C9" s="53" t="s">
        <v>16</v>
      </c>
      <c r="D9" s="40" t="s">
        <v>22</v>
      </c>
      <c r="E9" s="41">
        <v>83</v>
      </c>
      <c r="F9" s="40" t="s">
        <v>22</v>
      </c>
      <c r="G9" s="41">
        <v>0</v>
      </c>
      <c r="H9" s="40" t="s">
        <v>22</v>
      </c>
      <c r="I9" s="41">
        <v>0</v>
      </c>
      <c r="J9" s="40" t="s">
        <v>22</v>
      </c>
      <c r="K9" s="41">
        <v>50</v>
      </c>
      <c r="L9" s="40" t="s">
        <v>22</v>
      </c>
      <c r="M9" s="41">
        <v>409</v>
      </c>
      <c r="N9" s="40" t="s">
        <v>22</v>
      </c>
      <c r="O9" s="41">
        <v>0</v>
      </c>
      <c r="P9" s="40" t="s">
        <v>22</v>
      </c>
      <c r="Q9" s="41">
        <v>371</v>
      </c>
      <c r="R9" s="40" t="s">
        <v>22</v>
      </c>
      <c r="S9" s="41">
        <v>80</v>
      </c>
      <c r="T9" s="40" t="s">
        <v>22</v>
      </c>
      <c r="U9" s="41">
        <v>379</v>
      </c>
      <c r="V9" s="40" t="s">
        <v>22</v>
      </c>
      <c r="W9" s="41">
        <v>77</v>
      </c>
      <c r="X9" s="40" t="s">
        <v>22</v>
      </c>
      <c r="Y9" s="41">
        <v>0</v>
      </c>
      <c r="Z9" s="40" t="s">
        <v>22</v>
      </c>
      <c r="AA9" s="41">
        <v>453</v>
      </c>
      <c r="AB9" s="42" t="s">
        <v>22</v>
      </c>
      <c r="AC9" s="43">
        <f t="shared" si="0"/>
        <v>1902</v>
      </c>
    </row>
    <row r="10" spans="1:29" x14ac:dyDescent="0.2">
      <c r="A10" s="53"/>
      <c r="B10" s="53"/>
      <c r="C10" s="53" t="s">
        <v>17</v>
      </c>
      <c r="D10" s="40" t="s">
        <v>22</v>
      </c>
      <c r="E10" s="41">
        <v>1547</v>
      </c>
      <c r="F10" s="40" t="s">
        <v>22</v>
      </c>
      <c r="G10" s="41">
        <v>148</v>
      </c>
      <c r="H10" s="40" t="s">
        <v>22</v>
      </c>
      <c r="I10" s="41">
        <v>120</v>
      </c>
      <c r="J10" s="40" t="s">
        <v>22</v>
      </c>
      <c r="K10" s="41">
        <v>518</v>
      </c>
      <c r="L10" s="40" t="s">
        <v>22</v>
      </c>
      <c r="M10" s="41">
        <v>2276</v>
      </c>
      <c r="N10" s="40" t="s">
        <v>22</v>
      </c>
      <c r="O10" s="41">
        <v>767</v>
      </c>
      <c r="P10" s="40" t="s">
        <v>22</v>
      </c>
      <c r="Q10" s="41">
        <v>406</v>
      </c>
      <c r="R10" s="40" t="s">
        <v>22</v>
      </c>
      <c r="S10" s="41">
        <v>274</v>
      </c>
      <c r="T10" s="40" t="s">
        <v>22</v>
      </c>
      <c r="U10" s="41">
        <v>754</v>
      </c>
      <c r="V10" s="40" t="s">
        <v>22</v>
      </c>
      <c r="W10" s="41">
        <v>429</v>
      </c>
      <c r="X10" s="40" t="s">
        <v>22</v>
      </c>
      <c r="Y10" s="41">
        <v>102</v>
      </c>
      <c r="Z10" s="40" t="s">
        <v>22</v>
      </c>
      <c r="AA10" s="41">
        <v>652</v>
      </c>
      <c r="AB10" s="42" t="s">
        <v>22</v>
      </c>
      <c r="AC10" s="43">
        <f t="shared" si="0"/>
        <v>7993</v>
      </c>
    </row>
    <row r="11" spans="1:29" x14ac:dyDescent="0.2">
      <c r="A11" s="54">
        <v>31202</v>
      </c>
      <c r="B11" s="54" t="s">
        <v>98</v>
      </c>
      <c r="C11" s="54" t="s">
        <v>18</v>
      </c>
      <c r="D11" s="44">
        <v>13</v>
      </c>
      <c r="E11" s="45">
        <v>4006</v>
      </c>
      <c r="F11" s="44">
        <v>18</v>
      </c>
      <c r="G11" s="45">
        <v>5230</v>
      </c>
      <c r="H11" s="44">
        <v>9</v>
      </c>
      <c r="I11" s="45">
        <v>2803</v>
      </c>
      <c r="J11" s="44">
        <v>14</v>
      </c>
      <c r="K11" s="57">
        <v>4354</v>
      </c>
      <c r="L11" s="44">
        <v>15</v>
      </c>
      <c r="M11" s="57">
        <v>4202</v>
      </c>
      <c r="N11" s="44">
        <v>22</v>
      </c>
      <c r="O11" s="57">
        <v>6637</v>
      </c>
      <c r="P11" s="44">
        <v>6</v>
      </c>
      <c r="Q11" s="57">
        <v>1892</v>
      </c>
      <c r="R11" s="44">
        <v>16</v>
      </c>
      <c r="S11" s="57">
        <v>4340</v>
      </c>
      <c r="T11" s="44">
        <v>12</v>
      </c>
      <c r="U11" s="57">
        <v>4556</v>
      </c>
      <c r="V11" s="44">
        <v>12</v>
      </c>
      <c r="W11" s="57">
        <v>3255</v>
      </c>
      <c r="X11" s="44">
        <v>44</v>
      </c>
      <c r="Y11" s="57">
        <v>14183</v>
      </c>
      <c r="Z11" s="44">
        <v>20</v>
      </c>
      <c r="AA11" s="57">
        <v>5628</v>
      </c>
      <c r="AB11" s="50">
        <f>SUMIF($D$2:$AA$2, "No. of Dwelling Units Approved", D11:AA11)</f>
        <v>201</v>
      </c>
      <c r="AC11" s="51">
        <f t="shared" si="0"/>
        <v>61086</v>
      </c>
    </row>
    <row r="12" spans="1:29" x14ac:dyDescent="0.2">
      <c r="A12" s="54"/>
      <c r="B12" s="54"/>
      <c r="C12" s="54" t="s">
        <v>109</v>
      </c>
      <c r="D12" s="44">
        <v>0</v>
      </c>
      <c r="E12" s="45">
        <v>0</v>
      </c>
      <c r="F12" s="44">
        <v>0</v>
      </c>
      <c r="G12" s="45">
        <v>0</v>
      </c>
      <c r="H12" s="44">
        <v>0</v>
      </c>
      <c r="I12" s="45">
        <v>0</v>
      </c>
      <c r="J12" s="44">
        <v>0</v>
      </c>
      <c r="K12" s="57">
        <v>0</v>
      </c>
      <c r="L12" s="44">
        <v>0</v>
      </c>
      <c r="M12" s="57">
        <v>0</v>
      </c>
      <c r="N12" s="44">
        <v>0</v>
      </c>
      <c r="O12" s="57">
        <v>0</v>
      </c>
      <c r="P12" s="44">
        <v>0</v>
      </c>
      <c r="Q12" s="57">
        <v>0</v>
      </c>
      <c r="R12" s="44">
        <v>0</v>
      </c>
      <c r="S12" s="57">
        <v>0</v>
      </c>
      <c r="T12" s="44">
        <v>0</v>
      </c>
      <c r="U12" s="57">
        <v>0</v>
      </c>
      <c r="V12" s="44">
        <v>0</v>
      </c>
      <c r="W12" s="57">
        <v>0</v>
      </c>
      <c r="X12" s="44">
        <v>0</v>
      </c>
      <c r="Y12" s="57">
        <v>0</v>
      </c>
      <c r="Z12" s="44">
        <v>2</v>
      </c>
      <c r="AA12" s="57">
        <v>488</v>
      </c>
      <c r="AB12" s="50">
        <f>SUMIF($D$2:$AA$2, "No. of Dwelling Units Approved", D12:AA12)</f>
        <v>2</v>
      </c>
      <c r="AC12" s="51">
        <f t="shared" si="0"/>
        <v>488</v>
      </c>
    </row>
    <row r="13" spans="1:29" x14ac:dyDescent="0.2">
      <c r="A13" s="54"/>
      <c r="B13" s="54"/>
      <c r="C13" s="54" t="s">
        <v>110</v>
      </c>
      <c r="D13" s="44">
        <v>0</v>
      </c>
      <c r="E13" s="45">
        <v>0</v>
      </c>
      <c r="F13" s="44">
        <v>0</v>
      </c>
      <c r="G13" s="45">
        <v>0</v>
      </c>
      <c r="H13" s="44">
        <v>0</v>
      </c>
      <c r="I13" s="45">
        <v>0</v>
      </c>
      <c r="J13" s="44">
        <v>0</v>
      </c>
      <c r="K13" s="57">
        <v>0</v>
      </c>
      <c r="L13" s="44">
        <v>0</v>
      </c>
      <c r="M13" s="57">
        <v>0</v>
      </c>
      <c r="N13" s="44">
        <v>0</v>
      </c>
      <c r="O13" s="57">
        <v>0</v>
      </c>
      <c r="P13" s="44">
        <v>0</v>
      </c>
      <c r="Q13" s="57">
        <v>0</v>
      </c>
      <c r="R13" s="44">
        <v>0</v>
      </c>
      <c r="S13" s="57">
        <v>0</v>
      </c>
      <c r="T13" s="44">
        <v>0</v>
      </c>
      <c r="U13" s="57">
        <v>0</v>
      </c>
      <c r="V13" s="44">
        <v>0</v>
      </c>
      <c r="W13" s="57">
        <v>0</v>
      </c>
      <c r="X13" s="44">
        <v>0</v>
      </c>
      <c r="Y13" s="57">
        <v>0</v>
      </c>
      <c r="Z13" s="44">
        <v>0</v>
      </c>
      <c r="AA13" s="57">
        <v>0</v>
      </c>
      <c r="AB13" s="50">
        <f>SUMIF($D$2:$AA$2, "No. of Dwelling Units Approved", D13:AA13)</f>
        <v>0</v>
      </c>
      <c r="AC13" s="51">
        <f t="shared" ref="AC13" si="2">SUMIF($D$2:$AA$2, "Value of Approvals ($000)", D13:AA13)</f>
        <v>0</v>
      </c>
    </row>
    <row r="14" spans="1:29" x14ac:dyDescent="0.2">
      <c r="A14" s="54"/>
      <c r="B14" s="54"/>
      <c r="C14" s="54" t="s">
        <v>19</v>
      </c>
      <c r="D14" s="44">
        <v>13</v>
      </c>
      <c r="E14" s="45">
        <v>4006</v>
      </c>
      <c r="F14" s="44">
        <v>18</v>
      </c>
      <c r="G14" s="45">
        <v>5230</v>
      </c>
      <c r="H14" s="44">
        <v>9</v>
      </c>
      <c r="I14" s="45">
        <v>2803</v>
      </c>
      <c r="J14" s="44">
        <v>14</v>
      </c>
      <c r="K14" s="57">
        <v>4354</v>
      </c>
      <c r="L14" s="44">
        <v>15</v>
      </c>
      <c r="M14" s="57">
        <v>4202</v>
      </c>
      <c r="N14" s="44">
        <v>22</v>
      </c>
      <c r="O14" s="57">
        <v>6637</v>
      </c>
      <c r="P14" s="44">
        <v>6</v>
      </c>
      <c r="Q14" s="57">
        <v>1892</v>
      </c>
      <c r="R14" s="44">
        <v>16</v>
      </c>
      <c r="S14" s="57">
        <v>4340</v>
      </c>
      <c r="T14" s="44">
        <v>12</v>
      </c>
      <c r="U14" s="57">
        <v>4556</v>
      </c>
      <c r="V14" s="44">
        <v>12</v>
      </c>
      <c r="W14" s="57">
        <v>3255</v>
      </c>
      <c r="X14" s="44">
        <v>44</v>
      </c>
      <c r="Y14" s="57">
        <v>14183</v>
      </c>
      <c r="Z14" s="44">
        <v>22</v>
      </c>
      <c r="AA14" s="57">
        <v>6116</v>
      </c>
      <c r="AB14" s="50">
        <f>SUMIF($D$2:$AA$2, "No. of Dwelling Units Approved", D14:AA14)</f>
        <v>203</v>
      </c>
      <c r="AC14" s="51">
        <f t="shared" si="0"/>
        <v>61574</v>
      </c>
    </row>
    <row r="15" spans="1:29" x14ac:dyDescent="0.2">
      <c r="A15" s="54"/>
      <c r="B15" s="54"/>
      <c r="C15" s="54" t="s">
        <v>14</v>
      </c>
      <c r="D15" s="44" t="s">
        <v>22</v>
      </c>
      <c r="E15" s="45">
        <v>803</v>
      </c>
      <c r="F15" s="44" t="s">
        <v>22</v>
      </c>
      <c r="G15" s="45">
        <v>1417</v>
      </c>
      <c r="H15" s="44" t="s">
        <v>22</v>
      </c>
      <c r="I15" s="45">
        <v>1581</v>
      </c>
      <c r="J15" s="44" t="s">
        <v>22</v>
      </c>
      <c r="K15" s="57">
        <v>1963</v>
      </c>
      <c r="L15" s="44" t="s">
        <v>22</v>
      </c>
      <c r="M15" s="57">
        <v>1026</v>
      </c>
      <c r="N15" s="44" t="s">
        <v>22</v>
      </c>
      <c r="O15" s="57">
        <v>1434</v>
      </c>
      <c r="P15" s="44" t="s">
        <v>22</v>
      </c>
      <c r="Q15" s="57">
        <v>553</v>
      </c>
      <c r="R15" s="44" t="s">
        <v>22</v>
      </c>
      <c r="S15" s="57">
        <v>1360</v>
      </c>
      <c r="T15" s="44" t="s">
        <v>22</v>
      </c>
      <c r="U15" s="57">
        <v>1528</v>
      </c>
      <c r="V15" s="44" t="s">
        <v>22</v>
      </c>
      <c r="W15" s="57">
        <v>1302</v>
      </c>
      <c r="X15" s="44" t="s">
        <v>22</v>
      </c>
      <c r="Y15" s="57">
        <v>2669</v>
      </c>
      <c r="Z15" s="44" t="s">
        <v>22</v>
      </c>
      <c r="AA15" s="57">
        <v>2249</v>
      </c>
      <c r="AB15" s="52" t="s">
        <v>22</v>
      </c>
      <c r="AC15" s="51">
        <f t="shared" si="0"/>
        <v>17885</v>
      </c>
    </row>
    <row r="16" spans="1:29" x14ac:dyDescent="0.2">
      <c r="A16" s="54"/>
      <c r="B16" s="54"/>
      <c r="C16" s="54" t="s">
        <v>15</v>
      </c>
      <c r="D16" s="44" t="s">
        <v>22</v>
      </c>
      <c r="E16" s="45">
        <v>4808</v>
      </c>
      <c r="F16" s="44" t="s">
        <v>22</v>
      </c>
      <c r="G16" s="45">
        <v>6647</v>
      </c>
      <c r="H16" s="44" t="s">
        <v>22</v>
      </c>
      <c r="I16" s="45">
        <v>4384</v>
      </c>
      <c r="J16" s="44" t="s">
        <v>22</v>
      </c>
      <c r="K16" s="57">
        <v>6318</v>
      </c>
      <c r="L16" s="44" t="s">
        <v>22</v>
      </c>
      <c r="M16" s="57">
        <v>5227</v>
      </c>
      <c r="N16" s="44" t="s">
        <v>22</v>
      </c>
      <c r="O16" s="57">
        <v>8072</v>
      </c>
      <c r="P16" s="44" t="s">
        <v>22</v>
      </c>
      <c r="Q16" s="57">
        <v>2446</v>
      </c>
      <c r="R16" s="44" t="s">
        <v>22</v>
      </c>
      <c r="S16" s="57">
        <v>5701</v>
      </c>
      <c r="T16" s="44" t="s">
        <v>22</v>
      </c>
      <c r="U16" s="57">
        <v>6084</v>
      </c>
      <c r="V16" s="44" t="s">
        <v>22</v>
      </c>
      <c r="W16" s="57">
        <v>4557</v>
      </c>
      <c r="X16" s="44" t="s">
        <v>22</v>
      </c>
      <c r="Y16" s="57">
        <v>16852</v>
      </c>
      <c r="Z16" s="44" t="s">
        <v>22</v>
      </c>
      <c r="AA16" s="57">
        <v>8365</v>
      </c>
      <c r="AB16" s="52" t="s">
        <v>22</v>
      </c>
      <c r="AC16" s="51">
        <f t="shared" si="0"/>
        <v>79461</v>
      </c>
    </row>
    <row r="17" spans="1:29" x14ac:dyDescent="0.2">
      <c r="A17" s="54"/>
      <c r="B17" s="54"/>
      <c r="C17" s="54" t="s">
        <v>16</v>
      </c>
      <c r="D17" s="44" t="s">
        <v>22</v>
      </c>
      <c r="E17" s="45">
        <v>4675</v>
      </c>
      <c r="F17" s="44" t="s">
        <v>22</v>
      </c>
      <c r="G17" s="45">
        <v>6911</v>
      </c>
      <c r="H17" s="44" t="s">
        <v>22</v>
      </c>
      <c r="I17" s="45">
        <v>10540</v>
      </c>
      <c r="J17" s="44" t="s">
        <v>22</v>
      </c>
      <c r="K17" s="57">
        <v>5821</v>
      </c>
      <c r="L17" s="44" t="s">
        <v>22</v>
      </c>
      <c r="M17" s="57">
        <v>2969</v>
      </c>
      <c r="N17" s="44" t="s">
        <v>22</v>
      </c>
      <c r="O17" s="57">
        <v>4948</v>
      </c>
      <c r="P17" s="44" t="s">
        <v>22</v>
      </c>
      <c r="Q17" s="57">
        <v>251</v>
      </c>
      <c r="R17" s="44" t="s">
        <v>22</v>
      </c>
      <c r="S17" s="57">
        <v>348</v>
      </c>
      <c r="T17" s="44" t="s">
        <v>22</v>
      </c>
      <c r="U17" s="57">
        <v>4535</v>
      </c>
      <c r="V17" s="44" t="s">
        <v>22</v>
      </c>
      <c r="W17" s="57">
        <v>11975</v>
      </c>
      <c r="X17" s="44" t="s">
        <v>22</v>
      </c>
      <c r="Y17" s="57">
        <v>4389</v>
      </c>
      <c r="Z17" s="44" t="s">
        <v>22</v>
      </c>
      <c r="AA17" s="57">
        <v>3555</v>
      </c>
      <c r="AB17" s="52" t="s">
        <v>22</v>
      </c>
      <c r="AC17" s="51">
        <f t="shared" si="0"/>
        <v>60917</v>
      </c>
    </row>
    <row r="18" spans="1:29" x14ac:dyDescent="0.2">
      <c r="A18" s="54"/>
      <c r="B18" s="54"/>
      <c r="C18" s="54" t="s">
        <v>17</v>
      </c>
      <c r="D18" s="44" t="s">
        <v>22</v>
      </c>
      <c r="E18" s="45">
        <v>9483</v>
      </c>
      <c r="F18" s="44" t="s">
        <v>22</v>
      </c>
      <c r="G18" s="45">
        <v>13558</v>
      </c>
      <c r="H18" s="44" t="s">
        <v>22</v>
      </c>
      <c r="I18" s="45">
        <v>14924</v>
      </c>
      <c r="J18" s="44" t="s">
        <v>22</v>
      </c>
      <c r="K18" s="57">
        <v>12139</v>
      </c>
      <c r="L18" s="44" t="s">
        <v>22</v>
      </c>
      <c r="M18" s="57">
        <v>8196</v>
      </c>
      <c r="N18" s="44" t="s">
        <v>22</v>
      </c>
      <c r="O18" s="57">
        <v>13019</v>
      </c>
      <c r="P18" s="44" t="s">
        <v>22</v>
      </c>
      <c r="Q18" s="57">
        <v>2697</v>
      </c>
      <c r="R18" s="44" t="s">
        <v>22</v>
      </c>
      <c r="S18" s="57">
        <v>6048</v>
      </c>
      <c r="T18" s="44" t="s">
        <v>22</v>
      </c>
      <c r="U18" s="57">
        <v>10619</v>
      </c>
      <c r="V18" s="44" t="s">
        <v>22</v>
      </c>
      <c r="W18" s="57">
        <v>16532</v>
      </c>
      <c r="X18" s="44" t="s">
        <v>22</v>
      </c>
      <c r="Y18" s="57">
        <v>21241</v>
      </c>
      <c r="Z18" s="44" t="s">
        <v>22</v>
      </c>
      <c r="AA18" s="57">
        <v>11919</v>
      </c>
      <c r="AB18" s="52" t="s">
        <v>22</v>
      </c>
      <c r="AC18" s="51">
        <f t="shared" si="0"/>
        <v>140375</v>
      </c>
    </row>
    <row r="19" spans="1:29" x14ac:dyDescent="0.2">
      <c r="A19" s="53">
        <v>31203</v>
      </c>
      <c r="B19" s="53" t="s">
        <v>97</v>
      </c>
      <c r="C19" s="53" t="s">
        <v>18</v>
      </c>
      <c r="D19" s="40">
        <v>3</v>
      </c>
      <c r="E19" s="41">
        <v>1658</v>
      </c>
      <c r="F19" s="40">
        <v>3</v>
      </c>
      <c r="G19" s="41">
        <v>5047</v>
      </c>
      <c r="H19" s="40">
        <v>2</v>
      </c>
      <c r="I19" s="41">
        <v>864</v>
      </c>
      <c r="J19" s="40">
        <v>3</v>
      </c>
      <c r="K19" s="41">
        <v>2574</v>
      </c>
      <c r="L19" s="40">
        <v>1</v>
      </c>
      <c r="M19" s="41">
        <v>330</v>
      </c>
      <c r="N19" s="40">
        <v>5</v>
      </c>
      <c r="O19" s="41">
        <v>1528</v>
      </c>
      <c r="P19" s="40">
        <v>0</v>
      </c>
      <c r="Q19" s="41">
        <v>0</v>
      </c>
      <c r="R19" s="40">
        <v>1</v>
      </c>
      <c r="S19" s="41">
        <v>520</v>
      </c>
      <c r="T19" s="40">
        <v>1</v>
      </c>
      <c r="U19" s="41">
        <v>350</v>
      </c>
      <c r="V19" s="40">
        <v>1</v>
      </c>
      <c r="W19" s="41">
        <v>157</v>
      </c>
      <c r="X19" s="40">
        <v>0</v>
      </c>
      <c r="Y19" s="41">
        <v>0</v>
      </c>
      <c r="Z19" s="40">
        <v>3</v>
      </c>
      <c r="AA19" s="41">
        <v>2031</v>
      </c>
      <c r="AB19" s="42">
        <f>SUMIF($D$2:$AA$2, "No. of Dwelling Units Approved", D19:AA19)</f>
        <v>23</v>
      </c>
      <c r="AC19" s="43">
        <f t="shared" si="0"/>
        <v>15059</v>
      </c>
    </row>
    <row r="20" spans="1:29" x14ac:dyDescent="0.2">
      <c r="A20" s="53"/>
      <c r="B20" s="53"/>
      <c r="C20" s="53" t="s">
        <v>109</v>
      </c>
      <c r="D20" s="40">
        <v>0</v>
      </c>
      <c r="E20" s="41">
        <v>0</v>
      </c>
      <c r="F20" s="40">
        <v>0</v>
      </c>
      <c r="G20" s="41">
        <v>0</v>
      </c>
      <c r="H20" s="40">
        <v>0</v>
      </c>
      <c r="I20" s="41">
        <v>0</v>
      </c>
      <c r="J20" s="40">
        <v>0</v>
      </c>
      <c r="K20" s="41">
        <v>0</v>
      </c>
      <c r="L20" s="40">
        <v>0</v>
      </c>
      <c r="M20" s="41">
        <v>0</v>
      </c>
      <c r="N20" s="40">
        <v>0</v>
      </c>
      <c r="O20" s="41">
        <v>0</v>
      </c>
      <c r="P20" s="40">
        <v>0</v>
      </c>
      <c r="Q20" s="41">
        <v>0</v>
      </c>
      <c r="R20" s="40">
        <v>0</v>
      </c>
      <c r="S20" s="41">
        <v>0</v>
      </c>
      <c r="T20" s="40">
        <v>0</v>
      </c>
      <c r="U20" s="41">
        <v>0</v>
      </c>
      <c r="V20" s="40">
        <v>0</v>
      </c>
      <c r="W20" s="41">
        <v>0</v>
      </c>
      <c r="X20" s="40">
        <v>0</v>
      </c>
      <c r="Y20" s="41">
        <v>0</v>
      </c>
      <c r="Z20" s="40">
        <v>0</v>
      </c>
      <c r="AA20" s="41">
        <v>0</v>
      </c>
      <c r="AB20" s="42">
        <f>SUMIF($D$2:$AA$2, "No. of Dwelling Units Approved", D20:AA20)</f>
        <v>0</v>
      </c>
      <c r="AC20" s="43">
        <f t="shared" si="0"/>
        <v>0</v>
      </c>
    </row>
    <row r="21" spans="1:29" x14ac:dyDescent="0.2">
      <c r="A21" s="53"/>
      <c r="B21" s="53"/>
      <c r="C21" s="53" t="s">
        <v>110</v>
      </c>
      <c r="D21" s="40">
        <v>0</v>
      </c>
      <c r="E21" s="41">
        <v>0</v>
      </c>
      <c r="F21" s="40">
        <v>0</v>
      </c>
      <c r="G21" s="41">
        <v>0</v>
      </c>
      <c r="H21" s="40">
        <v>0</v>
      </c>
      <c r="I21" s="41">
        <v>0</v>
      </c>
      <c r="J21" s="40">
        <v>0</v>
      </c>
      <c r="K21" s="41">
        <v>0</v>
      </c>
      <c r="L21" s="40">
        <v>0</v>
      </c>
      <c r="M21" s="41">
        <v>0</v>
      </c>
      <c r="N21" s="40">
        <v>0</v>
      </c>
      <c r="O21" s="41">
        <v>0</v>
      </c>
      <c r="P21" s="40">
        <v>0</v>
      </c>
      <c r="Q21" s="41">
        <v>0</v>
      </c>
      <c r="R21" s="40">
        <v>0</v>
      </c>
      <c r="S21" s="41">
        <v>0</v>
      </c>
      <c r="T21" s="40">
        <v>0</v>
      </c>
      <c r="U21" s="41">
        <v>0</v>
      </c>
      <c r="V21" s="40">
        <v>0</v>
      </c>
      <c r="W21" s="41">
        <v>0</v>
      </c>
      <c r="X21" s="40">
        <v>0</v>
      </c>
      <c r="Y21" s="41">
        <v>0</v>
      </c>
      <c r="Z21" s="40">
        <v>0</v>
      </c>
      <c r="AA21" s="41">
        <v>0</v>
      </c>
      <c r="AB21" s="42">
        <f>SUMIF($D$2:$AA$2, "No. of Dwelling Units Approved", D21:AA21)</f>
        <v>0</v>
      </c>
      <c r="AC21" s="43">
        <f t="shared" ref="AC21" si="3">SUMIF($D$2:$AA$2, "Value of Approvals ($000)", D21:AA21)</f>
        <v>0</v>
      </c>
    </row>
    <row r="22" spans="1:29" x14ac:dyDescent="0.2">
      <c r="A22" s="53"/>
      <c r="B22" s="53"/>
      <c r="C22" s="53" t="s">
        <v>19</v>
      </c>
      <c r="D22" s="40">
        <v>3</v>
      </c>
      <c r="E22" s="41">
        <v>1658</v>
      </c>
      <c r="F22" s="40">
        <v>3</v>
      </c>
      <c r="G22" s="41">
        <v>5047</v>
      </c>
      <c r="H22" s="40">
        <v>2</v>
      </c>
      <c r="I22" s="41">
        <v>864</v>
      </c>
      <c r="J22" s="40">
        <v>3</v>
      </c>
      <c r="K22" s="41">
        <v>2574</v>
      </c>
      <c r="L22" s="40">
        <v>1</v>
      </c>
      <c r="M22" s="41">
        <v>330</v>
      </c>
      <c r="N22" s="40">
        <v>5</v>
      </c>
      <c r="O22" s="41">
        <v>1528</v>
      </c>
      <c r="P22" s="40">
        <v>0</v>
      </c>
      <c r="Q22" s="41">
        <v>0</v>
      </c>
      <c r="R22" s="40">
        <v>1</v>
      </c>
      <c r="S22" s="41">
        <v>520</v>
      </c>
      <c r="T22" s="40">
        <v>1</v>
      </c>
      <c r="U22" s="41">
        <v>350</v>
      </c>
      <c r="V22" s="40">
        <v>1</v>
      </c>
      <c r="W22" s="41">
        <v>157</v>
      </c>
      <c r="X22" s="40">
        <v>0</v>
      </c>
      <c r="Y22" s="41">
        <v>0</v>
      </c>
      <c r="Z22" s="40">
        <v>3</v>
      </c>
      <c r="AA22" s="41">
        <v>2031</v>
      </c>
      <c r="AB22" s="42">
        <f>SUMIF($D$2:$AA$2, "No. of Dwelling Units Approved", D22:AA22)</f>
        <v>23</v>
      </c>
      <c r="AC22" s="43">
        <f t="shared" si="0"/>
        <v>15059</v>
      </c>
    </row>
    <row r="23" spans="1:29" x14ac:dyDescent="0.2">
      <c r="A23" s="53"/>
      <c r="B23" s="53"/>
      <c r="C23" s="53" t="s">
        <v>14</v>
      </c>
      <c r="D23" s="40" t="s">
        <v>22</v>
      </c>
      <c r="E23" s="41">
        <v>1122</v>
      </c>
      <c r="F23" s="40" t="s">
        <v>22</v>
      </c>
      <c r="G23" s="41">
        <v>155</v>
      </c>
      <c r="H23" s="40" t="s">
        <v>22</v>
      </c>
      <c r="I23" s="41">
        <v>66</v>
      </c>
      <c r="J23" s="40" t="s">
        <v>22</v>
      </c>
      <c r="K23" s="41">
        <v>197</v>
      </c>
      <c r="L23" s="40" t="s">
        <v>22</v>
      </c>
      <c r="M23" s="41">
        <v>41</v>
      </c>
      <c r="N23" s="40" t="s">
        <v>22</v>
      </c>
      <c r="O23" s="41">
        <v>257</v>
      </c>
      <c r="P23" s="40" t="s">
        <v>22</v>
      </c>
      <c r="Q23" s="41">
        <v>39</v>
      </c>
      <c r="R23" s="40" t="s">
        <v>22</v>
      </c>
      <c r="S23" s="41">
        <v>189</v>
      </c>
      <c r="T23" s="40" t="s">
        <v>22</v>
      </c>
      <c r="U23" s="41">
        <v>41</v>
      </c>
      <c r="V23" s="40" t="s">
        <v>22</v>
      </c>
      <c r="W23" s="41">
        <v>41</v>
      </c>
      <c r="X23" s="40" t="s">
        <v>22</v>
      </c>
      <c r="Y23" s="41">
        <v>330</v>
      </c>
      <c r="Z23" s="40" t="s">
        <v>22</v>
      </c>
      <c r="AA23" s="41">
        <v>375</v>
      </c>
      <c r="AB23" s="42" t="s">
        <v>22</v>
      </c>
      <c r="AC23" s="43">
        <f t="shared" si="0"/>
        <v>2853</v>
      </c>
    </row>
    <row r="24" spans="1:29" x14ac:dyDescent="0.2">
      <c r="A24" s="53"/>
      <c r="B24" s="53"/>
      <c r="C24" s="53" t="s">
        <v>15</v>
      </c>
      <c r="D24" s="40" t="s">
        <v>22</v>
      </c>
      <c r="E24" s="41">
        <v>2780</v>
      </c>
      <c r="F24" s="40" t="s">
        <v>22</v>
      </c>
      <c r="G24" s="41">
        <v>5202</v>
      </c>
      <c r="H24" s="40" t="s">
        <v>22</v>
      </c>
      <c r="I24" s="41">
        <v>930</v>
      </c>
      <c r="J24" s="40" t="s">
        <v>22</v>
      </c>
      <c r="K24" s="41">
        <v>2771</v>
      </c>
      <c r="L24" s="40" t="s">
        <v>22</v>
      </c>
      <c r="M24" s="41">
        <v>371</v>
      </c>
      <c r="N24" s="40" t="s">
        <v>22</v>
      </c>
      <c r="O24" s="41">
        <v>1785</v>
      </c>
      <c r="P24" s="40" t="s">
        <v>22</v>
      </c>
      <c r="Q24" s="41">
        <v>39</v>
      </c>
      <c r="R24" s="40" t="s">
        <v>22</v>
      </c>
      <c r="S24" s="41">
        <v>709</v>
      </c>
      <c r="T24" s="40" t="s">
        <v>22</v>
      </c>
      <c r="U24" s="41">
        <v>391</v>
      </c>
      <c r="V24" s="40" t="s">
        <v>22</v>
      </c>
      <c r="W24" s="41">
        <v>198</v>
      </c>
      <c r="X24" s="40" t="s">
        <v>22</v>
      </c>
      <c r="Y24" s="41">
        <v>330</v>
      </c>
      <c r="Z24" s="40" t="s">
        <v>22</v>
      </c>
      <c r="AA24" s="41">
        <v>2406</v>
      </c>
      <c r="AB24" s="42" t="s">
        <v>22</v>
      </c>
      <c r="AC24" s="43">
        <f t="shared" si="0"/>
        <v>17912</v>
      </c>
    </row>
    <row r="25" spans="1:29" x14ac:dyDescent="0.2">
      <c r="A25" s="53"/>
      <c r="B25" s="53"/>
      <c r="C25" s="53" t="s">
        <v>16</v>
      </c>
      <c r="D25" s="40" t="s">
        <v>22</v>
      </c>
      <c r="E25" s="41">
        <v>1929</v>
      </c>
      <c r="F25" s="40" t="s">
        <v>22</v>
      </c>
      <c r="G25" s="41">
        <v>3459</v>
      </c>
      <c r="H25" s="40" t="s">
        <v>22</v>
      </c>
      <c r="I25" s="41">
        <v>8158</v>
      </c>
      <c r="J25" s="40" t="s">
        <v>22</v>
      </c>
      <c r="K25" s="41">
        <v>487</v>
      </c>
      <c r="L25" s="40" t="s">
        <v>22</v>
      </c>
      <c r="M25" s="41">
        <v>485</v>
      </c>
      <c r="N25" s="40" t="s">
        <v>22</v>
      </c>
      <c r="O25" s="41">
        <v>204</v>
      </c>
      <c r="P25" s="40" t="s">
        <v>22</v>
      </c>
      <c r="Q25" s="41">
        <v>0</v>
      </c>
      <c r="R25" s="40" t="s">
        <v>22</v>
      </c>
      <c r="S25" s="41">
        <v>164</v>
      </c>
      <c r="T25" s="40" t="s">
        <v>22</v>
      </c>
      <c r="U25" s="41">
        <v>175</v>
      </c>
      <c r="V25" s="40" t="s">
        <v>22</v>
      </c>
      <c r="W25" s="41">
        <v>1142</v>
      </c>
      <c r="X25" s="40" t="s">
        <v>22</v>
      </c>
      <c r="Y25" s="41">
        <v>0</v>
      </c>
      <c r="Z25" s="40" t="s">
        <v>22</v>
      </c>
      <c r="AA25" s="41">
        <v>210</v>
      </c>
      <c r="AB25" s="42" t="s">
        <v>22</v>
      </c>
      <c r="AC25" s="43">
        <f t="shared" si="0"/>
        <v>16413</v>
      </c>
    </row>
    <row r="26" spans="1:29" x14ac:dyDescent="0.2">
      <c r="A26" s="53"/>
      <c r="B26" s="53"/>
      <c r="C26" s="53" t="s">
        <v>17</v>
      </c>
      <c r="D26" s="40" t="s">
        <v>22</v>
      </c>
      <c r="E26" s="41">
        <v>4709</v>
      </c>
      <c r="F26" s="40" t="s">
        <v>22</v>
      </c>
      <c r="G26" s="41">
        <v>8661</v>
      </c>
      <c r="H26" s="40" t="s">
        <v>22</v>
      </c>
      <c r="I26" s="41">
        <v>9088</v>
      </c>
      <c r="J26" s="40" t="s">
        <v>22</v>
      </c>
      <c r="K26" s="41">
        <v>3258</v>
      </c>
      <c r="L26" s="40" t="s">
        <v>22</v>
      </c>
      <c r="M26" s="41">
        <v>856</v>
      </c>
      <c r="N26" s="40" t="s">
        <v>22</v>
      </c>
      <c r="O26" s="41">
        <v>1989</v>
      </c>
      <c r="P26" s="40" t="s">
        <v>22</v>
      </c>
      <c r="Q26" s="41">
        <v>39</v>
      </c>
      <c r="R26" s="40" t="s">
        <v>22</v>
      </c>
      <c r="S26" s="41">
        <v>873</v>
      </c>
      <c r="T26" s="40" t="s">
        <v>22</v>
      </c>
      <c r="U26" s="41">
        <v>566</v>
      </c>
      <c r="V26" s="40" t="s">
        <v>22</v>
      </c>
      <c r="W26" s="41">
        <v>1340</v>
      </c>
      <c r="X26" s="40" t="s">
        <v>22</v>
      </c>
      <c r="Y26" s="41">
        <v>330</v>
      </c>
      <c r="Z26" s="40" t="s">
        <v>22</v>
      </c>
      <c r="AA26" s="41">
        <v>2616</v>
      </c>
      <c r="AB26" s="42" t="s">
        <v>22</v>
      </c>
      <c r="AC26" s="43">
        <f t="shared" si="0"/>
        <v>34325</v>
      </c>
    </row>
    <row r="27" spans="1:29" x14ac:dyDescent="0.2">
      <c r="A27" s="82">
        <v>312</v>
      </c>
      <c r="B27" s="82" t="s">
        <v>91</v>
      </c>
      <c r="C27" s="82" t="s">
        <v>18</v>
      </c>
      <c r="D27" s="46">
        <f t="shared" ref="D27:AA27" si="4">D3+D11+D19</f>
        <v>19</v>
      </c>
      <c r="E27" s="47">
        <f t="shared" si="4"/>
        <v>6930</v>
      </c>
      <c r="F27" s="46">
        <f t="shared" si="4"/>
        <v>21</v>
      </c>
      <c r="G27" s="47">
        <f t="shared" si="4"/>
        <v>10277</v>
      </c>
      <c r="H27" s="46">
        <f t="shared" si="4"/>
        <v>11</v>
      </c>
      <c r="I27" s="47">
        <f t="shared" si="4"/>
        <v>3667</v>
      </c>
      <c r="J27" s="46">
        <f t="shared" si="4"/>
        <v>18</v>
      </c>
      <c r="K27" s="47">
        <f t="shared" si="4"/>
        <v>7228</v>
      </c>
      <c r="L27" s="46">
        <f t="shared" si="4"/>
        <v>17</v>
      </c>
      <c r="M27" s="47">
        <f t="shared" si="4"/>
        <v>6211</v>
      </c>
      <c r="N27" s="46">
        <f t="shared" si="4"/>
        <v>29</v>
      </c>
      <c r="O27" s="47">
        <f t="shared" si="4"/>
        <v>8832</v>
      </c>
      <c r="P27" s="46">
        <f t="shared" si="4"/>
        <v>6</v>
      </c>
      <c r="Q27" s="47">
        <f t="shared" si="4"/>
        <v>1892</v>
      </c>
      <c r="R27" s="46">
        <f t="shared" si="4"/>
        <v>17</v>
      </c>
      <c r="S27" s="47">
        <f t="shared" si="4"/>
        <v>4860</v>
      </c>
      <c r="T27" s="46">
        <f t="shared" si="4"/>
        <v>14</v>
      </c>
      <c r="U27" s="47">
        <f t="shared" si="4"/>
        <v>5171</v>
      </c>
      <c r="V27" s="46">
        <f t="shared" si="4"/>
        <v>14</v>
      </c>
      <c r="W27" s="47">
        <f t="shared" si="4"/>
        <v>3622</v>
      </c>
      <c r="X27" s="46">
        <f t="shared" si="4"/>
        <v>44</v>
      </c>
      <c r="Y27" s="47">
        <f t="shared" si="4"/>
        <v>14183</v>
      </c>
      <c r="Z27" s="46">
        <f t="shared" si="4"/>
        <v>23</v>
      </c>
      <c r="AA27" s="47">
        <f t="shared" si="4"/>
        <v>7659</v>
      </c>
      <c r="AB27" s="46">
        <f>SUMIF($D$2:$AA$2, "No. of Dwelling Units Approved", D27:AA27)</f>
        <v>233</v>
      </c>
      <c r="AC27" s="47">
        <f t="shared" si="0"/>
        <v>80532</v>
      </c>
    </row>
    <row r="28" spans="1:29" x14ac:dyDescent="0.2">
      <c r="A28" s="82"/>
      <c r="B28" s="82"/>
      <c r="C28" s="82" t="s">
        <v>109</v>
      </c>
      <c r="D28" s="46">
        <f t="shared" ref="D28:P29" si="5">D4+D12+D20</f>
        <v>0</v>
      </c>
      <c r="E28" s="47">
        <f t="shared" si="5"/>
        <v>0</v>
      </c>
      <c r="F28" s="46">
        <f t="shared" si="5"/>
        <v>0</v>
      </c>
      <c r="G28" s="47">
        <f t="shared" si="5"/>
        <v>0</v>
      </c>
      <c r="H28" s="46">
        <f t="shared" si="5"/>
        <v>0</v>
      </c>
      <c r="I28" s="47">
        <f t="shared" si="5"/>
        <v>0</v>
      </c>
      <c r="J28" s="46">
        <f t="shared" si="5"/>
        <v>0</v>
      </c>
      <c r="K28" s="47">
        <f t="shared" si="5"/>
        <v>0</v>
      </c>
      <c r="L28" s="46">
        <f t="shared" si="5"/>
        <v>0</v>
      </c>
      <c r="M28" s="47">
        <f t="shared" si="5"/>
        <v>0</v>
      </c>
      <c r="N28" s="46">
        <f t="shared" si="5"/>
        <v>0</v>
      </c>
      <c r="O28" s="47">
        <f t="shared" si="5"/>
        <v>0</v>
      </c>
      <c r="P28" s="46">
        <f t="shared" si="5"/>
        <v>0</v>
      </c>
      <c r="Q28" s="47">
        <f t="shared" ref="Q28:R29" si="6">Q4+Q12+Q20</f>
        <v>0</v>
      </c>
      <c r="R28" s="46">
        <f t="shared" si="6"/>
        <v>0</v>
      </c>
      <c r="S28" s="47">
        <f t="shared" ref="S28:T29" si="7">S4+S12+S20</f>
        <v>0</v>
      </c>
      <c r="T28" s="46">
        <f t="shared" si="7"/>
        <v>0</v>
      </c>
      <c r="U28" s="47">
        <f t="shared" ref="U28:V29" si="8">U4+U12+U20</f>
        <v>0</v>
      </c>
      <c r="V28" s="46">
        <f t="shared" si="8"/>
        <v>0</v>
      </c>
      <c r="W28" s="47">
        <f t="shared" ref="W28:X29" si="9">W4+W12+W20</f>
        <v>0</v>
      </c>
      <c r="X28" s="46">
        <f t="shared" si="9"/>
        <v>0</v>
      </c>
      <c r="Y28" s="47">
        <f t="shared" ref="Y28:Z29" si="10">Y4+Y12+Y20</f>
        <v>0</v>
      </c>
      <c r="Z28" s="46">
        <f t="shared" si="10"/>
        <v>2</v>
      </c>
      <c r="AA28" s="47">
        <f t="shared" ref="AA28:AA29" si="11">AA4+AA12+AA20</f>
        <v>488</v>
      </c>
      <c r="AB28" s="46">
        <f t="shared" ref="AB28:AB30" si="12">SUMIF($D$2:$AA$2, "No. of Dwelling Units Approved", D28:AA28)</f>
        <v>2</v>
      </c>
      <c r="AC28" s="47">
        <f t="shared" si="0"/>
        <v>488</v>
      </c>
    </row>
    <row r="29" spans="1:29" x14ac:dyDescent="0.2">
      <c r="A29" s="82"/>
      <c r="B29" s="82"/>
      <c r="C29" s="82" t="s">
        <v>110</v>
      </c>
      <c r="D29" s="46">
        <f t="shared" si="5"/>
        <v>0</v>
      </c>
      <c r="E29" s="47">
        <f t="shared" si="5"/>
        <v>0</v>
      </c>
      <c r="F29" s="46">
        <f t="shared" si="5"/>
        <v>0</v>
      </c>
      <c r="G29" s="47">
        <f t="shared" si="5"/>
        <v>0</v>
      </c>
      <c r="H29" s="46">
        <f t="shared" si="5"/>
        <v>0</v>
      </c>
      <c r="I29" s="47">
        <f t="shared" si="5"/>
        <v>0</v>
      </c>
      <c r="J29" s="46">
        <f t="shared" si="5"/>
        <v>0</v>
      </c>
      <c r="K29" s="47">
        <f t="shared" si="5"/>
        <v>0</v>
      </c>
      <c r="L29" s="46">
        <f t="shared" si="5"/>
        <v>0</v>
      </c>
      <c r="M29" s="47">
        <f t="shared" si="5"/>
        <v>0</v>
      </c>
      <c r="N29" s="46">
        <f t="shared" si="5"/>
        <v>0</v>
      </c>
      <c r="O29" s="47">
        <f t="shared" si="5"/>
        <v>0</v>
      </c>
      <c r="P29" s="46">
        <f t="shared" si="5"/>
        <v>0</v>
      </c>
      <c r="Q29" s="47">
        <f t="shared" si="6"/>
        <v>0</v>
      </c>
      <c r="R29" s="46">
        <f t="shared" si="6"/>
        <v>0</v>
      </c>
      <c r="S29" s="47">
        <f t="shared" si="7"/>
        <v>0</v>
      </c>
      <c r="T29" s="46">
        <f t="shared" si="7"/>
        <v>0</v>
      </c>
      <c r="U29" s="47">
        <f t="shared" si="8"/>
        <v>0</v>
      </c>
      <c r="V29" s="46">
        <f t="shared" si="8"/>
        <v>0</v>
      </c>
      <c r="W29" s="47">
        <f t="shared" si="9"/>
        <v>0</v>
      </c>
      <c r="X29" s="46">
        <f t="shared" si="9"/>
        <v>0</v>
      </c>
      <c r="Y29" s="47">
        <f t="shared" si="10"/>
        <v>0</v>
      </c>
      <c r="Z29" s="46">
        <f t="shared" si="10"/>
        <v>0</v>
      </c>
      <c r="AA29" s="47">
        <f t="shared" si="11"/>
        <v>0</v>
      </c>
      <c r="AB29" s="46">
        <f t="shared" ref="AB29" si="13">SUMIF($D$2:$AA$2, "No. of Dwelling Units Approved", D29:AA29)</f>
        <v>0</v>
      </c>
      <c r="AC29" s="47">
        <f t="shared" ref="AC29" si="14">SUMIF($D$2:$AA$2, "Value of Approvals ($000)", D29:AA29)</f>
        <v>0</v>
      </c>
    </row>
    <row r="30" spans="1:29" x14ac:dyDescent="0.2">
      <c r="A30" s="82"/>
      <c r="B30" s="82"/>
      <c r="C30" s="82" t="s">
        <v>19</v>
      </c>
      <c r="D30" s="46">
        <f t="shared" ref="D30:AA30" si="15">D6+D14+D22</f>
        <v>19</v>
      </c>
      <c r="E30" s="47">
        <f t="shared" si="15"/>
        <v>6930</v>
      </c>
      <c r="F30" s="46">
        <f t="shared" si="15"/>
        <v>21</v>
      </c>
      <c r="G30" s="47">
        <f t="shared" si="15"/>
        <v>10277</v>
      </c>
      <c r="H30" s="46">
        <f t="shared" si="15"/>
        <v>11</v>
      </c>
      <c r="I30" s="47">
        <f t="shared" si="15"/>
        <v>3667</v>
      </c>
      <c r="J30" s="46">
        <f t="shared" si="15"/>
        <v>18</v>
      </c>
      <c r="K30" s="47">
        <f t="shared" si="15"/>
        <v>7228</v>
      </c>
      <c r="L30" s="46">
        <f t="shared" si="15"/>
        <v>17</v>
      </c>
      <c r="M30" s="47">
        <f t="shared" si="15"/>
        <v>6211</v>
      </c>
      <c r="N30" s="46">
        <f t="shared" si="15"/>
        <v>29</v>
      </c>
      <c r="O30" s="47">
        <f t="shared" si="15"/>
        <v>8832</v>
      </c>
      <c r="P30" s="46">
        <f t="shared" si="15"/>
        <v>6</v>
      </c>
      <c r="Q30" s="47">
        <f t="shared" si="15"/>
        <v>1892</v>
      </c>
      <c r="R30" s="46">
        <f t="shared" si="15"/>
        <v>17</v>
      </c>
      <c r="S30" s="47">
        <f t="shared" si="15"/>
        <v>4860</v>
      </c>
      <c r="T30" s="46">
        <f t="shared" si="15"/>
        <v>14</v>
      </c>
      <c r="U30" s="47">
        <f t="shared" si="15"/>
        <v>5171</v>
      </c>
      <c r="V30" s="46">
        <f t="shared" si="15"/>
        <v>14</v>
      </c>
      <c r="W30" s="47">
        <f t="shared" si="15"/>
        <v>3622</v>
      </c>
      <c r="X30" s="46">
        <f t="shared" si="15"/>
        <v>44</v>
      </c>
      <c r="Y30" s="47">
        <f t="shared" si="15"/>
        <v>14183</v>
      </c>
      <c r="Z30" s="46">
        <f t="shared" si="15"/>
        <v>25</v>
      </c>
      <c r="AA30" s="47">
        <f t="shared" si="15"/>
        <v>8147</v>
      </c>
      <c r="AB30" s="46">
        <f t="shared" si="12"/>
        <v>235</v>
      </c>
      <c r="AC30" s="47">
        <f t="shared" si="0"/>
        <v>81020</v>
      </c>
    </row>
    <row r="31" spans="1:29" x14ac:dyDescent="0.2">
      <c r="A31" s="82"/>
      <c r="B31" s="82"/>
      <c r="C31" s="82" t="s">
        <v>14</v>
      </c>
      <c r="D31" s="46" t="s">
        <v>22</v>
      </c>
      <c r="E31" s="47">
        <f>E7+E15+E23</f>
        <v>2123</v>
      </c>
      <c r="F31" s="46" t="s">
        <v>22</v>
      </c>
      <c r="G31" s="47">
        <f>G7+G15+G23</f>
        <v>1720</v>
      </c>
      <c r="H31" s="46" t="s">
        <v>22</v>
      </c>
      <c r="I31" s="47">
        <f>I7+I15+I23</f>
        <v>1767</v>
      </c>
      <c r="J31" s="46" t="s">
        <v>22</v>
      </c>
      <c r="K31" s="47">
        <f>K7+K15+K23</f>
        <v>2328</v>
      </c>
      <c r="L31" s="46" t="s">
        <v>22</v>
      </c>
      <c r="M31" s="47">
        <f>M7+M15+M23</f>
        <v>1255</v>
      </c>
      <c r="N31" s="46" t="s">
        <v>22</v>
      </c>
      <c r="O31" s="47">
        <f>O7+O15+O23</f>
        <v>1792</v>
      </c>
      <c r="P31" s="46" t="s">
        <v>22</v>
      </c>
      <c r="Q31" s="47">
        <f>Q7+Q15+Q23</f>
        <v>627</v>
      </c>
      <c r="R31" s="46" t="s">
        <v>22</v>
      </c>
      <c r="S31" s="47">
        <f>S7+S15+S23</f>
        <v>1743</v>
      </c>
      <c r="T31" s="46" t="s">
        <v>22</v>
      </c>
      <c r="U31" s="47">
        <f>U7+U15+U23</f>
        <v>1680</v>
      </c>
      <c r="V31" s="46" t="s">
        <v>22</v>
      </c>
      <c r="W31" s="47">
        <f>W7+W15+W23</f>
        <v>1485</v>
      </c>
      <c r="X31" s="46" t="s">
        <v>22</v>
      </c>
      <c r="Y31" s="47">
        <f>Y7+Y15+Y23</f>
        <v>3101</v>
      </c>
      <c r="Z31" s="46" t="s">
        <v>22</v>
      </c>
      <c r="AA31" s="47">
        <f>AA7+AA15+AA23</f>
        <v>2823</v>
      </c>
      <c r="AB31" s="46" t="s">
        <v>22</v>
      </c>
      <c r="AC31" s="47">
        <f t="shared" si="0"/>
        <v>22444</v>
      </c>
    </row>
    <row r="32" spans="1:29" x14ac:dyDescent="0.2">
      <c r="A32" s="82"/>
      <c r="B32" s="82"/>
      <c r="C32" s="82" t="s">
        <v>15</v>
      </c>
      <c r="D32" s="46" t="s">
        <v>22</v>
      </c>
      <c r="E32" s="47">
        <f>E8+E16+E24</f>
        <v>9052</v>
      </c>
      <c r="F32" s="46" t="s">
        <v>22</v>
      </c>
      <c r="G32" s="47">
        <f>G8+G16+G24</f>
        <v>11997</v>
      </c>
      <c r="H32" s="46" t="s">
        <v>22</v>
      </c>
      <c r="I32" s="47">
        <f>I8+I16+I24</f>
        <v>5434</v>
      </c>
      <c r="J32" s="46" t="s">
        <v>22</v>
      </c>
      <c r="K32" s="47">
        <f>K8+K16+K24</f>
        <v>9557</v>
      </c>
      <c r="L32" s="46" t="s">
        <v>22</v>
      </c>
      <c r="M32" s="47">
        <f>M8+M16+M24</f>
        <v>7465</v>
      </c>
      <c r="N32" s="46" t="s">
        <v>22</v>
      </c>
      <c r="O32" s="47">
        <f>O8+O16+O24</f>
        <v>10624</v>
      </c>
      <c r="P32" s="46" t="s">
        <v>22</v>
      </c>
      <c r="Q32" s="47">
        <f>Q8+Q16+Q24</f>
        <v>2520</v>
      </c>
      <c r="R32" s="46" t="s">
        <v>22</v>
      </c>
      <c r="S32" s="47">
        <f>S8+S16+S24</f>
        <v>6604</v>
      </c>
      <c r="T32" s="46" t="s">
        <v>22</v>
      </c>
      <c r="U32" s="47">
        <f>U8+U16+U24</f>
        <v>6851</v>
      </c>
      <c r="V32" s="46" t="s">
        <v>22</v>
      </c>
      <c r="W32" s="47">
        <f>W8+W16+W24</f>
        <v>5107</v>
      </c>
      <c r="X32" s="46" t="s">
        <v>22</v>
      </c>
      <c r="Y32" s="47">
        <f>Y8+Y16+Y24</f>
        <v>17284</v>
      </c>
      <c r="Z32" s="46" t="s">
        <v>22</v>
      </c>
      <c r="AA32" s="47">
        <f>AA8+AA16+AA24</f>
        <v>10970</v>
      </c>
      <c r="AB32" s="46" t="s">
        <v>22</v>
      </c>
      <c r="AC32" s="47">
        <f t="shared" si="0"/>
        <v>103465</v>
      </c>
    </row>
    <row r="33" spans="1:29" x14ac:dyDescent="0.2">
      <c r="A33" s="82"/>
      <c r="B33" s="82"/>
      <c r="C33" s="82" t="s">
        <v>16</v>
      </c>
      <c r="D33" s="46" t="s">
        <v>22</v>
      </c>
      <c r="E33" s="47">
        <f>E9+E17+E25</f>
        <v>6687</v>
      </c>
      <c r="F33" s="46" t="s">
        <v>22</v>
      </c>
      <c r="G33" s="47">
        <f>G9+G17+G25</f>
        <v>10370</v>
      </c>
      <c r="H33" s="46" t="s">
        <v>22</v>
      </c>
      <c r="I33" s="47">
        <f>I9+I17+I25</f>
        <v>18698</v>
      </c>
      <c r="J33" s="46" t="s">
        <v>22</v>
      </c>
      <c r="K33" s="47">
        <f>K9+K17+K25</f>
        <v>6358</v>
      </c>
      <c r="L33" s="46" t="s">
        <v>22</v>
      </c>
      <c r="M33" s="47">
        <f>M9+M17+M25</f>
        <v>3863</v>
      </c>
      <c r="N33" s="46" t="s">
        <v>22</v>
      </c>
      <c r="O33" s="47">
        <f>O9+O17+O25</f>
        <v>5152</v>
      </c>
      <c r="P33" s="46" t="s">
        <v>22</v>
      </c>
      <c r="Q33" s="47">
        <f>Q9+Q17+Q25</f>
        <v>622</v>
      </c>
      <c r="R33" s="46" t="s">
        <v>22</v>
      </c>
      <c r="S33" s="47">
        <f>S9+S17+S25</f>
        <v>592</v>
      </c>
      <c r="T33" s="46" t="s">
        <v>22</v>
      </c>
      <c r="U33" s="47">
        <f>U9+U17+U25</f>
        <v>5089</v>
      </c>
      <c r="V33" s="46" t="s">
        <v>22</v>
      </c>
      <c r="W33" s="47">
        <f>W9+W17+W25</f>
        <v>13194</v>
      </c>
      <c r="X33" s="46" t="s">
        <v>22</v>
      </c>
      <c r="Y33" s="47">
        <f>Y9+Y17+Y25</f>
        <v>4389</v>
      </c>
      <c r="Z33" s="46" t="s">
        <v>22</v>
      </c>
      <c r="AA33" s="47">
        <f>AA9+AA17+AA25</f>
        <v>4218</v>
      </c>
      <c r="AB33" s="46" t="s">
        <v>22</v>
      </c>
      <c r="AC33" s="47">
        <f t="shared" si="0"/>
        <v>79232</v>
      </c>
    </row>
    <row r="34" spans="1:29" x14ac:dyDescent="0.2">
      <c r="A34" s="83"/>
      <c r="B34" s="83"/>
      <c r="C34" s="83" t="s">
        <v>17</v>
      </c>
      <c r="D34" s="48" t="s">
        <v>22</v>
      </c>
      <c r="E34" s="49">
        <f>E10+E18+E26</f>
        <v>15739</v>
      </c>
      <c r="F34" s="48" t="s">
        <v>22</v>
      </c>
      <c r="G34" s="49">
        <f>G10+G18+G26</f>
        <v>22367</v>
      </c>
      <c r="H34" s="48" t="s">
        <v>22</v>
      </c>
      <c r="I34" s="49">
        <f>I10+I18+I26</f>
        <v>24132</v>
      </c>
      <c r="J34" s="48" t="s">
        <v>22</v>
      </c>
      <c r="K34" s="49">
        <f>K10+K18+K26</f>
        <v>15915</v>
      </c>
      <c r="L34" s="48" t="s">
        <v>22</v>
      </c>
      <c r="M34" s="49">
        <f>M10+M18+M26</f>
        <v>11328</v>
      </c>
      <c r="N34" s="48" t="s">
        <v>22</v>
      </c>
      <c r="O34" s="49">
        <f>O10+O18+O26</f>
        <v>15775</v>
      </c>
      <c r="P34" s="48" t="s">
        <v>22</v>
      </c>
      <c r="Q34" s="49">
        <f>Q10+Q18+Q26</f>
        <v>3142</v>
      </c>
      <c r="R34" s="48" t="s">
        <v>22</v>
      </c>
      <c r="S34" s="49">
        <f>S10+S18+S26</f>
        <v>7195</v>
      </c>
      <c r="T34" s="48" t="s">
        <v>22</v>
      </c>
      <c r="U34" s="49">
        <f>U10+U18+U26</f>
        <v>11939</v>
      </c>
      <c r="V34" s="48" t="s">
        <v>22</v>
      </c>
      <c r="W34" s="49">
        <f>W10+W18+W26</f>
        <v>18301</v>
      </c>
      <c r="X34" s="48" t="s">
        <v>22</v>
      </c>
      <c r="Y34" s="49">
        <f>Y10+Y18+Y26</f>
        <v>21673</v>
      </c>
      <c r="Z34" s="48" t="s">
        <v>22</v>
      </c>
      <c r="AA34" s="49">
        <f>AA10+AA18+AA26</f>
        <v>15187</v>
      </c>
      <c r="AB34" s="48" t="s">
        <v>22</v>
      </c>
      <c r="AC34" s="49">
        <f t="shared" si="0"/>
        <v>182693</v>
      </c>
    </row>
  </sheetData>
  <mergeCells count="16">
    <mergeCell ref="AB1:AC1"/>
    <mergeCell ref="A1:A2"/>
    <mergeCell ref="B1:B2"/>
    <mergeCell ref="C1:C2"/>
    <mergeCell ref="D1:E1"/>
    <mergeCell ref="F1:G1"/>
    <mergeCell ref="H1:I1"/>
    <mergeCell ref="J1:K1"/>
    <mergeCell ref="L1:M1"/>
    <mergeCell ref="N1:O1"/>
    <mergeCell ref="P1:Q1"/>
    <mergeCell ref="R1:S1"/>
    <mergeCell ref="T1:U1"/>
    <mergeCell ref="V1:W1"/>
    <mergeCell ref="X1:Y1"/>
    <mergeCell ref="Z1:AA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zoomScaleNormal="100" workbookViewId="0">
      <pane xSplit="3" ySplit="2" topLeftCell="D15" activePane="bottomRight" state="frozenSplit"/>
      <selection pane="topRight" activeCell="I1" sqref="I1"/>
      <selection pane="bottomLeft" activeCell="A15" sqref="A15"/>
      <selection pane="bottomRight" activeCell="P43" sqref="P43:AA66"/>
    </sheetView>
  </sheetViews>
  <sheetFormatPr defaultRowHeight="12" x14ac:dyDescent="0.2"/>
  <cols>
    <col min="1" max="1" width="14.5703125" style="22" customWidth="1"/>
    <col min="2" max="2" width="20.7109375" style="18" customWidth="1"/>
    <col min="3" max="3" width="26.7109375" style="18" customWidth="1"/>
    <col min="4" max="4" width="9.140625" style="18" customWidth="1"/>
    <col min="5" max="5" width="9.140625" style="18"/>
    <col min="6" max="27" width="9.140625" style="18" customWidth="1"/>
    <col min="28" max="30" width="9.140625" style="18"/>
    <col min="31" max="31" width="11.28515625" style="18" customWidth="1"/>
    <col min="32" max="16384" width="9.140625" style="18"/>
  </cols>
  <sheetData>
    <row r="1" spans="1:29" x14ac:dyDescent="0.2">
      <c r="A1" s="258" t="s">
        <v>0</v>
      </c>
      <c r="B1" s="253" t="s">
        <v>1</v>
      </c>
      <c r="C1" s="254" t="s">
        <v>2</v>
      </c>
      <c r="D1" s="238">
        <v>42552</v>
      </c>
      <c r="E1" s="239"/>
      <c r="F1" s="238">
        <v>42583</v>
      </c>
      <c r="G1" s="239"/>
      <c r="H1" s="238">
        <v>42614</v>
      </c>
      <c r="I1" s="239"/>
      <c r="J1" s="238">
        <v>42644</v>
      </c>
      <c r="K1" s="239"/>
      <c r="L1" s="238">
        <v>42675</v>
      </c>
      <c r="M1" s="239"/>
      <c r="N1" s="238">
        <v>42705</v>
      </c>
      <c r="O1" s="239"/>
      <c r="P1" s="238">
        <v>42736</v>
      </c>
      <c r="Q1" s="239"/>
      <c r="R1" s="240">
        <v>42767</v>
      </c>
      <c r="S1" s="241"/>
      <c r="T1" s="240">
        <v>42795</v>
      </c>
      <c r="U1" s="241"/>
      <c r="V1" s="240">
        <v>42826</v>
      </c>
      <c r="W1" s="241"/>
      <c r="X1" s="240">
        <v>42856</v>
      </c>
      <c r="Y1" s="241"/>
      <c r="Z1" s="240">
        <v>42887</v>
      </c>
      <c r="AA1" s="241"/>
      <c r="AB1" s="251" t="s">
        <v>13</v>
      </c>
      <c r="AC1" s="251"/>
    </row>
    <row r="2" spans="1:29" ht="58.5" customHeight="1" x14ac:dyDescent="0.2">
      <c r="A2" s="258"/>
      <c r="B2" s="253"/>
      <c r="C2" s="254"/>
      <c r="D2" s="56" t="s">
        <v>3</v>
      </c>
      <c r="E2" s="56" t="s">
        <v>20</v>
      </c>
      <c r="F2" s="56" t="s">
        <v>3</v>
      </c>
      <c r="G2" s="56" t="s">
        <v>20</v>
      </c>
      <c r="H2" s="56" t="s">
        <v>3</v>
      </c>
      <c r="I2" s="56" t="s">
        <v>20</v>
      </c>
      <c r="J2" s="56" t="s">
        <v>3</v>
      </c>
      <c r="K2" s="56" t="s">
        <v>20</v>
      </c>
      <c r="L2" s="56" t="s">
        <v>3</v>
      </c>
      <c r="M2" s="56" t="s">
        <v>20</v>
      </c>
      <c r="N2" s="56" t="s">
        <v>3</v>
      </c>
      <c r="O2" s="56" t="s">
        <v>20</v>
      </c>
      <c r="P2" s="56" t="s">
        <v>3</v>
      </c>
      <c r="Q2" s="56" t="s">
        <v>20</v>
      </c>
      <c r="R2" s="56" t="s">
        <v>3</v>
      </c>
      <c r="S2" s="56" t="s">
        <v>20</v>
      </c>
      <c r="T2" s="56" t="s">
        <v>3</v>
      </c>
      <c r="U2" s="56" t="s">
        <v>20</v>
      </c>
      <c r="V2" s="56" t="s">
        <v>3</v>
      </c>
      <c r="W2" s="56" t="s">
        <v>20</v>
      </c>
      <c r="X2" s="56" t="s">
        <v>3</v>
      </c>
      <c r="Y2" s="56" t="s">
        <v>20</v>
      </c>
      <c r="Z2" s="56" t="s">
        <v>3</v>
      </c>
      <c r="AA2" s="56" t="s">
        <v>20</v>
      </c>
      <c r="AB2" s="74" t="s">
        <v>3</v>
      </c>
      <c r="AC2" s="74" t="s">
        <v>20</v>
      </c>
    </row>
    <row r="3" spans="1:29" x14ac:dyDescent="0.2">
      <c r="A3" s="53">
        <v>31802</v>
      </c>
      <c r="B3" s="260" t="s">
        <v>82</v>
      </c>
      <c r="C3" s="40" t="s">
        <v>18</v>
      </c>
      <c r="D3" s="40">
        <v>59</v>
      </c>
      <c r="E3" s="41">
        <v>15087</v>
      </c>
      <c r="F3" s="40">
        <v>63</v>
      </c>
      <c r="G3" s="41">
        <v>17279</v>
      </c>
      <c r="H3" s="40">
        <v>54</v>
      </c>
      <c r="I3" s="41">
        <v>12831</v>
      </c>
      <c r="J3" s="40">
        <v>69</v>
      </c>
      <c r="K3" s="41">
        <v>18316</v>
      </c>
      <c r="L3" s="40">
        <v>64</v>
      </c>
      <c r="M3" s="41">
        <v>15496</v>
      </c>
      <c r="N3" s="40">
        <v>45</v>
      </c>
      <c r="O3" s="41">
        <v>11314</v>
      </c>
      <c r="P3" s="40">
        <v>22</v>
      </c>
      <c r="Q3" s="41">
        <v>4936</v>
      </c>
      <c r="R3" s="40">
        <v>55</v>
      </c>
      <c r="S3" s="41">
        <v>13967</v>
      </c>
      <c r="T3" s="40">
        <v>64</v>
      </c>
      <c r="U3" s="41">
        <v>15621</v>
      </c>
      <c r="V3" s="40">
        <v>55</v>
      </c>
      <c r="W3" s="41">
        <v>13786</v>
      </c>
      <c r="X3" s="40">
        <v>78</v>
      </c>
      <c r="Y3" s="41">
        <v>21026</v>
      </c>
      <c r="Z3" s="40">
        <v>53</v>
      </c>
      <c r="AA3" s="41">
        <v>12474</v>
      </c>
      <c r="AB3" s="42">
        <f>SUMIF($D$2:$AA$2, "No. of Dwelling Units Approved", D3:AA3)</f>
        <v>681</v>
      </c>
      <c r="AC3" s="43">
        <f>SUMIF($D$2:$AA$2, "Value of Approvals ($000)", D3:AA3)</f>
        <v>172133</v>
      </c>
    </row>
    <row r="4" spans="1:29" x14ac:dyDescent="0.2">
      <c r="A4" s="53"/>
      <c r="B4" s="261"/>
      <c r="C4" s="40" t="s">
        <v>109</v>
      </c>
      <c r="D4" s="40">
        <v>8</v>
      </c>
      <c r="E4" s="41">
        <v>2118</v>
      </c>
      <c r="F4" s="40">
        <v>4</v>
      </c>
      <c r="G4" s="41">
        <v>809</v>
      </c>
      <c r="H4" s="40">
        <v>4</v>
      </c>
      <c r="I4" s="41">
        <v>649</v>
      </c>
      <c r="J4" s="40">
        <v>6</v>
      </c>
      <c r="K4" s="41">
        <v>1061</v>
      </c>
      <c r="L4" s="40">
        <v>12</v>
      </c>
      <c r="M4" s="41">
        <v>2727</v>
      </c>
      <c r="N4" s="40">
        <v>6</v>
      </c>
      <c r="O4" s="41">
        <v>1099</v>
      </c>
      <c r="P4" s="40">
        <v>0</v>
      </c>
      <c r="Q4" s="41">
        <v>0</v>
      </c>
      <c r="R4" s="40">
        <v>2</v>
      </c>
      <c r="S4" s="41">
        <v>136</v>
      </c>
      <c r="T4" s="40">
        <v>0</v>
      </c>
      <c r="U4" s="41">
        <v>0</v>
      </c>
      <c r="V4" s="40">
        <v>14</v>
      </c>
      <c r="W4" s="41">
        <v>3253</v>
      </c>
      <c r="X4" s="40">
        <v>0</v>
      </c>
      <c r="Y4" s="41">
        <v>0</v>
      </c>
      <c r="Z4" s="40">
        <v>8</v>
      </c>
      <c r="AA4" s="41">
        <v>1639</v>
      </c>
      <c r="AB4" s="42">
        <f>SUMIF($D$2:$AA$2, "No. of Dwelling Units Approved", D4:AA4)</f>
        <v>64</v>
      </c>
      <c r="AC4" s="43">
        <f t="shared" ref="AC4:AC66" si="0">SUMIF($D$2:$AA$2, "Value of Approvals ($000)", D4:AA4)</f>
        <v>13491</v>
      </c>
    </row>
    <row r="5" spans="1:29" x14ac:dyDescent="0.2">
      <c r="A5" s="53"/>
      <c r="B5" s="261"/>
      <c r="C5" s="40" t="s">
        <v>110</v>
      </c>
      <c r="D5" s="40">
        <v>0</v>
      </c>
      <c r="E5" s="41">
        <v>0</v>
      </c>
      <c r="F5" s="40">
        <v>41</v>
      </c>
      <c r="G5" s="41">
        <v>7000</v>
      </c>
      <c r="H5" s="40">
        <v>0</v>
      </c>
      <c r="I5" s="41">
        <v>0</v>
      </c>
      <c r="J5" s="40">
        <v>0</v>
      </c>
      <c r="K5" s="41">
        <v>0</v>
      </c>
      <c r="L5" s="40">
        <v>0</v>
      </c>
      <c r="M5" s="41">
        <v>0</v>
      </c>
      <c r="N5" s="40">
        <v>0</v>
      </c>
      <c r="O5" s="41">
        <v>0</v>
      </c>
      <c r="P5" s="40">
        <v>0</v>
      </c>
      <c r="Q5" s="41">
        <v>0</v>
      </c>
      <c r="R5" s="40">
        <v>11</v>
      </c>
      <c r="S5" s="41">
        <v>2045</v>
      </c>
      <c r="T5" s="40">
        <v>0</v>
      </c>
      <c r="U5" s="41">
        <v>0</v>
      </c>
      <c r="V5" s="40">
        <v>0</v>
      </c>
      <c r="W5" s="41">
        <v>0</v>
      </c>
      <c r="X5" s="40">
        <v>0</v>
      </c>
      <c r="Y5" s="41">
        <v>0</v>
      </c>
      <c r="Z5" s="40">
        <v>0</v>
      </c>
      <c r="AA5" s="41">
        <v>0</v>
      </c>
      <c r="AB5" s="42">
        <f>SUMIF($D$2:$AA$2, "No. of Dwelling Units Approved", D5:AA5)</f>
        <v>52</v>
      </c>
      <c r="AC5" s="43">
        <f t="shared" ref="AC5" si="1">SUMIF($D$2:$AA$2, "Value of Approvals ($000)", D5:AA5)</f>
        <v>9045</v>
      </c>
    </row>
    <row r="6" spans="1:29" x14ac:dyDescent="0.2">
      <c r="A6" s="53"/>
      <c r="B6" s="261"/>
      <c r="C6" s="40" t="s">
        <v>19</v>
      </c>
      <c r="D6" s="40">
        <v>67</v>
      </c>
      <c r="E6" s="41">
        <v>17205</v>
      </c>
      <c r="F6" s="40">
        <v>108</v>
      </c>
      <c r="G6" s="41">
        <v>25088</v>
      </c>
      <c r="H6" s="40">
        <v>58</v>
      </c>
      <c r="I6" s="41">
        <v>13481</v>
      </c>
      <c r="J6" s="40">
        <v>75</v>
      </c>
      <c r="K6" s="41">
        <v>19377</v>
      </c>
      <c r="L6" s="40">
        <v>76</v>
      </c>
      <c r="M6" s="41">
        <v>18223</v>
      </c>
      <c r="N6" s="40">
        <v>51</v>
      </c>
      <c r="O6" s="41">
        <v>12413</v>
      </c>
      <c r="P6" s="40">
        <v>22</v>
      </c>
      <c r="Q6" s="41">
        <v>4936</v>
      </c>
      <c r="R6" s="40">
        <v>68</v>
      </c>
      <c r="S6" s="41">
        <v>16149</v>
      </c>
      <c r="T6" s="40">
        <v>64</v>
      </c>
      <c r="U6" s="41">
        <v>15621</v>
      </c>
      <c r="V6" s="40">
        <v>69</v>
      </c>
      <c r="W6" s="41">
        <v>17039</v>
      </c>
      <c r="X6" s="40">
        <v>78</v>
      </c>
      <c r="Y6" s="41">
        <v>21026</v>
      </c>
      <c r="Z6" s="40">
        <v>61</v>
      </c>
      <c r="AA6" s="41">
        <v>14113</v>
      </c>
      <c r="AB6" s="42">
        <f>SUMIF($D$2:$AA$2, "No. of Dwelling Units Approved", D6:AA6)</f>
        <v>797</v>
      </c>
      <c r="AC6" s="43">
        <f t="shared" si="0"/>
        <v>194671</v>
      </c>
    </row>
    <row r="7" spans="1:29" x14ac:dyDescent="0.2">
      <c r="A7" s="53"/>
      <c r="B7" s="261"/>
      <c r="C7" s="40" t="s">
        <v>14</v>
      </c>
      <c r="D7" s="40" t="s">
        <v>22</v>
      </c>
      <c r="E7" s="41">
        <v>3570</v>
      </c>
      <c r="F7" s="40" t="s">
        <v>22</v>
      </c>
      <c r="G7" s="41">
        <v>3922</v>
      </c>
      <c r="H7" s="40" t="s">
        <v>22</v>
      </c>
      <c r="I7" s="41">
        <v>4315</v>
      </c>
      <c r="J7" s="40" t="s">
        <v>22</v>
      </c>
      <c r="K7" s="41">
        <v>3997</v>
      </c>
      <c r="L7" s="40" t="s">
        <v>22</v>
      </c>
      <c r="M7" s="41">
        <v>4643</v>
      </c>
      <c r="N7" s="40" t="s">
        <v>22</v>
      </c>
      <c r="O7" s="41">
        <v>4587</v>
      </c>
      <c r="P7" s="40" t="s">
        <v>22</v>
      </c>
      <c r="Q7" s="41">
        <v>1040</v>
      </c>
      <c r="R7" s="40" t="s">
        <v>22</v>
      </c>
      <c r="S7" s="41">
        <v>3886</v>
      </c>
      <c r="T7" s="40" t="s">
        <v>22</v>
      </c>
      <c r="U7" s="41">
        <v>3835</v>
      </c>
      <c r="V7" s="40" t="s">
        <v>22</v>
      </c>
      <c r="W7" s="41">
        <v>3007</v>
      </c>
      <c r="X7" s="40" t="s">
        <v>22</v>
      </c>
      <c r="Y7" s="41">
        <v>4128</v>
      </c>
      <c r="Z7" s="40" t="s">
        <v>22</v>
      </c>
      <c r="AA7" s="41">
        <v>4644</v>
      </c>
      <c r="AB7" s="42" t="s">
        <v>22</v>
      </c>
      <c r="AC7" s="43">
        <f t="shared" si="0"/>
        <v>45574</v>
      </c>
    </row>
    <row r="8" spans="1:29" x14ac:dyDescent="0.2">
      <c r="A8" s="53"/>
      <c r="B8" s="261"/>
      <c r="C8" s="40" t="s">
        <v>15</v>
      </c>
      <c r="D8" s="40" t="s">
        <v>22</v>
      </c>
      <c r="E8" s="41">
        <v>20775</v>
      </c>
      <c r="F8" s="40" t="s">
        <v>22</v>
      </c>
      <c r="G8" s="41">
        <v>29010</v>
      </c>
      <c r="H8" s="40" t="s">
        <v>22</v>
      </c>
      <c r="I8" s="41">
        <v>17795</v>
      </c>
      <c r="J8" s="40" t="s">
        <v>22</v>
      </c>
      <c r="K8" s="41">
        <v>23374</v>
      </c>
      <c r="L8" s="40" t="s">
        <v>22</v>
      </c>
      <c r="M8" s="41">
        <v>22866</v>
      </c>
      <c r="N8" s="40" t="s">
        <v>22</v>
      </c>
      <c r="O8" s="41">
        <v>17000</v>
      </c>
      <c r="P8" s="40" t="s">
        <v>22</v>
      </c>
      <c r="Q8" s="41">
        <v>5976</v>
      </c>
      <c r="R8" s="40" t="s">
        <v>22</v>
      </c>
      <c r="S8" s="41">
        <v>20035</v>
      </c>
      <c r="T8" s="40" t="s">
        <v>22</v>
      </c>
      <c r="U8" s="41">
        <v>19456</v>
      </c>
      <c r="V8" s="40" t="s">
        <v>22</v>
      </c>
      <c r="W8" s="41">
        <v>20045</v>
      </c>
      <c r="X8" s="40" t="s">
        <v>22</v>
      </c>
      <c r="Y8" s="41">
        <v>25153</v>
      </c>
      <c r="Z8" s="40" t="s">
        <v>22</v>
      </c>
      <c r="AA8" s="41">
        <v>18757</v>
      </c>
      <c r="AB8" s="42" t="s">
        <v>22</v>
      </c>
      <c r="AC8" s="43">
        <f t="shared" si="0"/>
        <v>240242</v>
      </c>
    </row>
    <row r="9" spans="1:29" x14ac:dyDescent="0.2">
      <c r="A9" s="53"/>
      <c r="B9" s="261"/>
      <c r="C9" s="40" t="s">
        <v>16</v>
      </c>
      <c r="D9" s="40" t="s">
        <v>22</v>
      </c>
      <c r="E9" s="41">
        <v>83841</v>
      </c>
      <c r="F9" s="40" t="s">
        <v>22</v>
      </c>
      <c r="G9" s="41">
        <v>6273</v>
      </c>
      <c r="H9" s="40" t="s">
        <v>22</v>
      </c>
      <c r="I9" s="41">
        <v>24321</v>
      </c>
      <c r="J9" s="40" t="s">
        <v>22</v>
      </c>
      <c r="K9" s="41">
        <v>11596</v>
      </c>
      <c r="L9" s="40" t="s">
        <v>22</v>
      </c>
      <c r="M9" s="41">
        <v>29640</v>
      </c>
      <c r="N9" s="40" t="s">
        <v>22</v>
      </c>
      <c r="O9" s="41">
        <v>6349</v>
      </c>
      <c r="P9" s="40" t="s">
        <v>22</v>
      </c>
      <c r="Q9" s="41">
        <v>4887</v>
      </c>
      <c r="R9" s="40" t="s">
        <v>22</v>
      </c>
      <c r="S9" s="41">
        <v>39084</v>
      </c>
      <c r="T9" s="40" t="s">
        <v>22</v>
      </c>
      <c r="U9" s="41">
        <v>5101</v>
      </c>
      <c r="V9" s="40" t="s">
        <v>22</v>
      </c>
      <c r="W9" s="41">
        <v>21706</v>
      </c>
      <c r="X9" s="40" t="s">
        <v>22</v>
      </c>
      <c r="Y9" s="41">
        <v>22491</v>
      </c>
      <c r="Z9" s="40" t="s">
        <v>22</v>
      </c>
      <c r="AA9" s="41">
        <v>28455</v>
      </c>
      <c r="AB9" s="42" t="s">
        <v>22</v>
      </c>
      <c r="AC9" s="43">
        <f t="shared" si="0"/>
        <v>283744</v>
      </c>
    </row>
    <row r="10" spans="1:29" x14ac:dyDescent="0.2">
      <c r="A10" s="53"/>
      <c r="B10" s="261"/>
      <c r="C10" s="40" t="s">
        <v>17</v>
      </c>
      <c r="D10" s="40" t="s">
        <v>22</v>
      </c>
      <c r="E10" s="41">
        <v>104616</v>
      </c>
      <c r="F10" s="40" t="s">
        <v>22</v>
      </c>
      <c r="G10" s="41">
        <v>35283</v>
      </c>
      <c r="H10" s="40" t="s">
        <v>22</v>
      </c>
      <c r="I10" s="41">
        <v>42117</v>
      </c>
      <c r="J10" s="40" t="s">
        <v>22</v>
      </c>
      <c r="K10" s="41">
        <v>34970</v>
      </c>
      <c r="L10" s="40" t="s">
        <v>22</v>
      </c>
      <c r="M10" s="41">
        <v>52506</v>
      </c>
      <c r="N10" s="40" t="s">
        <v>22</v>
      </c>
      <c r="O10" s="41">
        <v>23349</v>
      </c>
      <c r="P10" s="40" t="s">
        <v>22</v>
      </c>
      <c r="Q10" s="41">
        <v>10863</v>
      </c>
      <c r="R10" s="40" t="s">
        <v>22</v>
      </c>
      <c r="S10" s="41">
        <v>59118</v>
      </c>
      <c r="T10" s="40" t="s">
        <v>22</v>
      </c>
      <c r="U10" s="41">
        <v>24557</v>
      </c>
      <c r="V10" s="40" t="s">
        <v>22</v>
      </c>
      <c r="W10" s="41">
        <v>41752</v>
      </c>
      <c r="X10" s="40" t="s">
        <v>22</v>
      </c>
      <c r="Y10" s="41">
        <v>47644</v>
      </c>
      <c r="Z10" s="40" t="s">
        <v>22</v>
      </c>
      <c r="AA10" s="41">
        <v>47211</v>
      </c>
      <c r="AB10" s="42" t="s">
        <v>22</v>
      </c>
      <c r="AC10" s="43">
        <f t="shared" si="0"/>
        <v>523986</v>
      </c>
    </row>
    <row r="11" spans="1:29" x14ac:dyDescent="0.2">
      <c r="A11" s="55" t="s">
        <v>84</v>
      </c>
      <c r="B11" s="67" t="s">
        <v>83</v>
      </c>
      <c r="C11" s="67" t="s">
        <v>18</v>
      </c>
      <c r="D11" s="67">
        <v>1</v>
      </c>
      <c r="E11" s="57">
        <v>206</v>
      </c>
      <c r="F11" s="67">
        <v>1</v>
      </c>
      <c r="G11" s="57">
        <v>145</v>
      </c>
      <c r="H11" s="67">
        <v>5</v>
      </c>
      <c r="I11" s="57">
        <v>1867</v>
      </c>
      <c r="J11" s="67">
        <v>0</v>
      </c>
      <c r="K11" s="57">
        <v>0</v>
      </c>
      <c r="L11" s="67">
        <v>1</v>
      </c>
      <c r="M11" s="57">
        <v>307</v>
      </c>
      <c r="N11" s="67">
        <v>2</v>
      </c>
      <c r="O11" s="57">
        <v>1035</v>
      </c>
      <c r="P11" s="67">
        <v>1</v>
      </c>
      <c r="Q11" s="57">
        <v>791</v>
      </c>
      <c r="R11" s="67">
        <v>0</v>
      </c>
      <c r="S11" s="57">
        <v>0</v>
      </c>
      <c r="T11" s="67">
        <v>1</v>
      </c>
      <c r="U11" s="57">
        <v>479</v>
      </c>
      <c r="V11" s="67">
        <v>1</v>
      </c>
      <c r="W11" s="57">
        <v>263</v>
      </c>
      <c r="X11" s="67">
        <v>3</v>
      </c>
      <c r="Y11" s="57">
        <v>1406</v>
      </c>
      <c r="Z11" s="67">
        <v>1</v>
      </c>
      <c r="AA11" s="57">
        <v>130</v>
      </c>
      <c r="AB11" s="50">
        <f>SUMIF($D$2:$AA$2, "No. of Dwelling Units Approved", D11:AA11)</f>
        <v>17</v>
      </c>
      <c r="AC11" s="51">
        <f t="shared" si="0"/>
        <v>6629</v>
      </c>
    </row>
    <row r="12" spans="1:29" x14ac:dyDescent="0.2">
      <c r="A12" s="55"/>
      <c r="B12" s="67"/>
      <c r="C12" s="67" t="s">
        <v>109</v>
      </c>
      <c r="D12" s="67">
        <v>0</v>
      </c>
      <c r="E12" s="57">
        <v>0</v>
      </c>
      <c r="F12" s="67">
        <v>0</v>
      </c>
      <c r="G12" s="57">
        <v>0</v>
      </c>
      <c r="H12" s="67">
        <v>0</v>
      </c>
      <c r="I12" s="57">
        <v>0</v>
      </c>
      <c r="J12" s="67">
        <v>0</v>
      </c>
      <c r="K12" s="57">
        <v>0</v>
      </c>
      <c r="L12" s="67">
        <v>0</v>
      </c>
      <c r="M12" s="57">
        <v>0</v>
      </c>
      <c r="N12" s="67">
        <v>0</v>
      </c>
      <c r="O12" s="57">
        <v>0</v>
      </c>
      <c r="P12" s="67">
        <v>0</v>
      </c>
      <c r="Q12" s="57">
        <v>0</v>
      </c>
      <c r="R12" s="67">
        <v>0</v>
      </c>
      <c r="S12" s="57">
        <v>0</v>
      </c>
      <c r="T12" s="67">
        <v>0</v>
      </c>
      <c r="U12" s="57">
        <v>0</v>
      </c>
      <c r="V12" s="67">
        <v>0</v>
      </c>
      <c r="W12" s="57">
        <v>0</v>
      </c>
      <c r="X12" s="67">
        <v>0</v>
      </c>
      <c r="Y12" s="57">
        <v>0</v>
      </c>
      <c r="Z12" s="67">
        <v>0</v>
      </c>
      <c r="AA12" s="57">
        <v>0</v>
      </c>
      <c r="AB12" s="50">
        <f>SUMIF($D$2:$AA$2, "No. of Dwelling Units Approved", D12:AA12)</f>
        <v>0</v>
      </c>
      <c r="AC12" s="51">
        <f t="shared" si="0"/>
        <v>0</v>
      </c>
    </row>
    <row r="13" spans="1:29" x14ac:dyDescent="0.2">
      <c r="A13" s="55"/>
      <c r="B13" s="67"/>
      <c r="C13" s="67" t="s">
        <v>110</v>
      </c>
      <c r="D13" s="67">
        <v>0</v>
      </c>
      <c r="E13" s="57">
        <v>0</v>
      </c>
      <c r="F13" s="67">
        <v>0</v>
      </c>
      <c r="G13" s="57">
        <v>0</v>
      </c>
      <c r="H13" s="67">
        <v>0</v>
      </c>
      <c r="I13" s="57">
        <v>0</v>
      </c>
      <c r="J13" s="67">
        <v>0</v>
      </c>
      <c r="K13" s="57">
        <v>0</v>
      </c>
      <c r="L13" s="67">
        <v>0</v>
      </c>
      <c r="M13" s="57">
        <v>0</v>
      </c>
      <c r="N13" s="67">
        <v>0</v>
      </c>
      <c r="O13" s="57">
        <v>0</v>
      </c>
      <c r="P13" s="67">
        <v>0</v>
      </c>
      <c r="Q13" s="57">
        <v>0</v>
      </c>
      <c r="R13" s="67">
        <v>0</v>
      </c>
      <c r="S13" s="57">
        <v>0</v>
      </c>
      <c r="T13" s="67">
        <v>0</v>
      </c>
      <c r="U13" s="57">
        <v>0</v>
      </c>
      <c r="V13" s="67">
        <v>0</v>
      </c>
      <c r="W13" s="57">
        <v>0</v>
      </c>
      <c r="X13" s="67">
        <v>0</v>
      </c>
      <c r="Y13" s="57">
        <v>0</v>
      </c>
      <c r="Z13" s="67">
        <v>0</v>
      </c>
      <c r="AA13" s="57">
        <v>0</v>
      </c>
      <c r="AB13" s="50">
        <f>SUMIF($D$2:$AA$2, "No. of Dwelling Units Approved", D13:AA13)</f>
        <v>0</v>
      </c>
      <c r="AC13" s="51">
        <f t="shared" ref="AC13" si="2">SUMIF($D$2:$AA$2, "Value of Approvals ($000)", D13:AA13)</f>
        <v>0</v>
      </c>
    </row>
    <row r="14" spans="1:29" x14ac:dyDescent="0.2">
      <c r="A14" s="55"/>
      <c r="B14" s="67"/>
      <c r="C14" s="67" t="s">
        <v>19</v>
      </c>
      <c r="D14" s="67">
        <v>1</v>
      </c>
      <c r="E14" s="57">
        <v>206</v>
      </c>
      <c r="F14" s="67">
        <v>1</v>
      </c>
      <c r="G14" s="57">
        <v>145</v>
      </c>
      <c r="H14" s="67">
        <v>5</v>
      </c>
      <c r="I14" s="57">
        <v>1867</v>
      </c>
      <c r="J14" s="67">
        <v>0</v>
      </c>
      <c r="K14" s="57">
        <v>0</v>
      </c>
      <c r="L14" s="67">
        <v>1</v>
      </c>
      <c r="M14" s="57">
        <v>307</v>
      </c>
      <c r="N14" s="67">
        <v>2</v>
      </c>
      <c r="O14" s="57">
        <v>1035</v>
      </c>
      <c r="P14" s="67">
        <v>1</v>
      </c>
      <c r="Q14" s="57">
        <v>791</v>
      </c>
      <c r="R14" s="67">
        <v>0</v>
      </c>
      <c r="S14" s="57">
        <v>0</v>
      </c>
      <c r="T14" s="67">
        <v>1</v>
      </c>
      <c r="U14" s="57">
        <v>479</v>
      </c>
      <c r="V14" s="67">
        <v>1</v>
      </c>
      <c r="W14" s="57">
        <v>263</v>
      </c>
      <c r="X14" s="67">
        <v>3</v>
      </c>
      <c r="Y14" s="57">
        <v>1406</v>
      </c>
      <c r="Z14" s="67">
        <v>1</v>
      </c>
      <c r="AA14" s="57">
        <v>130</v>
      </c>
      <c r="AB14" s="50">
        <f>SUMIF($D$2:$AA$2, "No. of Dwelling Units Approved", D14:AA14)</f>
        <v>17</v>
      </c>
      <c r="AC14" s="51">
        <f t="shared" si="0"/>
        <v>6629</v>
      </c>
    </row>
    <row r="15" spans="1:29" x14ac:dyDescent="0.2">
      <c r="A15" s="55"/>
      <c r="B15" s="67"/>
      <c r="C15" s="67" t="s">
        <v>14</v>
      </c>
      <c r="D15" s="67" t="s">
        <v>22</v>
      </c>
      <c r="E15" s="57">
        <v>566</v>
      </c>
      <c r="F15" s="67" t="s">
        <v>22</v>
      </c>
      <c r="G15" s="57">
        <v>271</v>
      </c>
      <c r="H15" s="67" t="s">
        <v>22</v>
      </c>
      <c r="I15" s="57">
        <v>142</v>
      </c>
      <c r="J15" s="67" t="s">
        <v>22</v>
      </c>
      <c r="K15" s="57">
        <v>124</v>
      </c>
      <c r="L15" s="67" t="s">
        <v>22</v>
      </c>
      <c r="M15" s="57">
        <v>294</v>
      </c>
      <c r="N15" s="67" t="s">
        <v>22</v>
      </c>
      <c r="O15" s="57">
        <v>218</v>
      </c>
      <c r="P15" s="67" t="s">
        <v>22</v>
      </c>
      <c r="Q15" s="57">
        <v>508</v>
      </c>
      <c r="R15" s="67" t="s">
        <v>22</v>
      </c>
      <c r="S15" s="57">
        <v>508</v>
      </c>
      <c r="T15" s="67" t="s">
        <v>22</v>
      </c>
      <c r="U15" s="57">
        <v>275</v>
      </c>
      <c r="V15" s="67" t="s">
        <v>22</v>
      </c>
      <c r="W15" s="57">
        <v>166</v>
      </c>
      <c r="X15" s="67" t="s">
        <v>22</v>
      </c>
      <c r="Y15" s="57">
        <v>436</v>
      </c>
      <c r="Z15" s="67" t="s">
        <v>22</v>
      </c>
      <c r="AA15" s="57">
        <v>411</v>
      </c>
      <c r="AB15" s="50" t="s">
        <v>22</v>
      </c>
      <c r="AC15" s="51">
        <f t="shared" si="0"/>
        <v>3919</v>
      </c>
    </row>
    <row r="16" spans="1:29" x14ac:dyDescent="0.2">
      <c r="A16" s="55"/>
      <c r="B16" s="67"/>
      <c r="C16" s="67" t="s">
        <v>15</v>
      </c>
      <c r="D16" s="67" t="s">
        <v>22</v>
      </c>
      <c r="E16" s="57">
        <v>773</v>
      </c>
      <c r="F16" s="67" t="s">
        <v>22</v>
      </c>
      <c r="G16" s="57">
        <v>416</v>
      </c>
      <c r="H16" s="67" t="s">
        <v>22</v>
      </c>
      <c r="I16" s="57">
        <v>2009</v>
      </c>
      <c r="J16" s="67" t="s">
        <v>22</v>
      </c>
      <c r="K16" s="57">
        <v>124</v>
      </c>
      <c r="L16" s="67" t="s">
        <v>22</v>
      </c>
      <c r="M16" s="57">
        <v>601</v>
      </c>
      <c r="N16" s="67" t="s">
        <v>22</v>
      </c>
      <c r="O16" s="57">
        <v>1253</v>
      </c>
      <c r="P16" s="67" t="s">
        <v>22</v>
      </c>
      <c r="Q16" s="57">
        <v>1299</v>
      </c>
      <c r="R16" s="67" t="s">
        <v>22</v>
      </c>
      <c r="S16" s="57">
        <v>508</v>
      </c>
      <c r="T16" s="67" t="s">
        <v>22</v>
      </c>
      <c r="U16" s="57">
        <v>754</v>
      </c>
      <c r="V16" s="67" t="s">
        <v>22</v>
      </c>
      <c r="W16" s="57">
        <v>428</v>
      </c>
      <c r="X16" s="67" t="s">
        <v>22</v>
      </c>
      <c r="Y16" s="57">
        <v>1842</v>
      </c>
      <c r="Z16" s="67" t="s">
        <v>22</v>
      </c>
      <c r="AA16" s="57">
        <v>541</v>
      </c>
      <c r="AB16" s="50" t="s">
        <v>22</v>
      </c>
      <c r="AC16" s="51">
        <f t="shared" si="0"/>
        <v>10548</v>
      </c>
    </row>
    <row r="17" spans="1:29" x14ac:dyDescent="0.2">
      <c r="A17" s="55"/>
      <c r="B17" s="67"/>
      <c r="C17" s="67" t="s">
        <v>16</v>
      </c>
      <c r="D17" s="67" t="s">
        <v>22</v>
      </c>
      <c r="E17" s="57">
        <v>101</v>
      </c>
      <c r="F17" s="67" t="s">
        <v>22</v>
      </c>
      <c r="G17" s="57">
        <v>2212</v>
      </c>
      <c r="H17" s="67" t="s">
        <v>22</v>
      </c>
      <c r="I17" s="57">
        <v>38067</v>
      </c>
      <c r="J17" s="67" t="s">
        <v>22</v>
      </c>
      <c r="K17" s="57">
        <v>668</v>
      </c>
      <c r="L17" s="67" t="s">
        <v>22</v>
      </c>
      <c r="M17" s="57">
        <v>3007</v>
      </c>
      <c r="N17" s="67" t="s">
        <v>22</v>
      </c>
      <c r="O17" s="57">
        <v>163</v>
      </c>
      <c r="P17" s="67" t="s">
        <v>22</v>
      </c>
      <c r="Q17" s="57">
        <v>141</v>
      </c>
      <c r="R17" s="67" t="s">
        <v>22</v>
      </c>
      <c r="S17" s="57">
        <v>2739</v>
      </c>
      <c r="T17" s="67" t="s">
        <v>22</v>
      </c>
      <c r="U17" s="57">
        <v>641</v>
      </c>
      <c r="V17" s="67" t="s">
        <v>22</v>
      </c>
      <c r="W17" s="57">
        <v>80</v>
      </c>
      <c r="X17" s="67" t="s">
        <v>22</v>
      </c>
      <c r="Y17" s="57">
        <v>79</v>
      </c>
      <c r="Z17" s="67" t="s">
        <v>22</v>
      </c>
      <c r="AA17" s="57">
        <v>328</v>
      </c>
      <c r="AB17" s="50" t="s">
        <v>22</v>
      </c>
      <c r="AC17" s="51">
        <f t="shared" si="0"/>
        <v>48226</v>
      </c>
    </row>
    <row r="18" spans="1:29" x14ac:dyDescent="0.2">
      <c r="A18" s="55"/>
      <c r="B18" s="67"/>
      <c r="C18" s="67" t="s">
        <v>17</v>
      </c>
      <c r="D18" s="67" t="s">
        <v>22</v>
      </c>
      <c r="E18" s="57">
        <v>873</v>
      </c>
      <c r="F18" s="67" t="s">
        <v>22</v>
      </c>
      <c r="G18" s="57">
        <v>2628</v>
      </c>
      <c r="H18" s="67" t="s">
        <v>22</v>
      </c>
      <c r="I18" s="57">
        <v>40076</v>
      </c>
      <c r="J18" s="67" t="s">
        <v>22</v>
      </c>
      <c r="K18" s="57">
        <v>792</v>
      </c>
      <c r="L18" s="67" t="s">
        <v>22</v>
      </c>
      <c r="M18" s="57">
        <v>3608</v>
      </c>
      <c r="N18" s="67" t="s">
        <v>22</v>
      </c>
      <c r="O18" s="57">
        <v>1416</v>
      </c>
      <c r="P18" s="67" t="s">
        <v>22</v>
      </c>
      <c r="Q18" s="57">
        <v>1440</v>
      </c>
      <c r="R18" s="67" t="s">
        <v>22</v>
      </c>
      <c r="S18" s="57">
        <v>3247</v>
      </c>
      <c r="T18" s="67" t="s">
        <v>22</v>
      </c>
      <c r="U18" s="57">
        <v>1395</v>
      </c>
      <c r="V18" s="67" t="s">
        <v>22</v>
      </c>
      <c r="W18" s="57">
        <v>508</v>
      </c>
      <c r="X18" s="67" t="s">
        <v>22</v>
      </c>
      <c r="Y18" s="57">
        <v>1921</v>
      </c>
      <c r="Z18" s="67" t="s">
        <v>22</v>
      </c>
      <c r="AA18" s="57">
        <v>869</v>
      </c>
      <c r="AB18" s="50" t="s">
        <v>22</v>
      </c>
      <c r="AC18" s="51">
        <f t="shared" si="0"/>
        <v>58773</v>
      </c>
    </row>
    <row r="19" spans="1:29" x14ac:dyDescent="0.2">
      <c r="A19" s="53" t="s">
        <v>86</v>
      </c>
      <c r="B19" s="40" t="s">
        <v>85</v>
      </c>
      <c r="C19" s="40" t="s">
        <v>18</v>
      </c>
      <c r="D19" s="40">
        <v>3</v>
      </c>
      <c r="E19" s="41">
        <v>786</v>
      </c>
      <c r="F19" s="40">
        <v>0</v>
      </c>
      <c r="G19" s="41">
        <v>0</v>
      </c>
      <c r="H19" s="40">
        <v>1</v>
      </c>
      <c r="I19" s="41">
        <v>300</v>
      </c>
      <c r="J19" s="40">
        <v>0</v>
      </c>
      <c r="K19" s="41">
        <v>0</v>
      </c>
      <c r="L19" s="40">
        <v>1</v>
      </c>
      <c r="M19" s="41">
        <v>210</v>
      </c>
      <c r="N19" s="40">
        <v>0</v>
      </c>
      <c r="O19" s="41">
        <v>0</v>
      </c>
      <c r="P19" s="40">
        <v>1</v>
      </c>
      <c r="Q19" s="41">
        <v>206</v>
      </c>
      <c r="R19" s="40">
        <v>2</v>
      </c>
      <c r="S19" s="40">
        <v>777</v>
      </c>
      <c r="T19" s="40">
        <v>0</v>
      </c>
      <c r="U19" s="41">
        <v>0</v>
      </c>
      <c r="V19" s="40">
        <v>0</v>
      </c>
      <c r="W19" s="41">
        <v>0</v>
      </c>
      <c r="X19" s="40">
        <v>2</v>
      </c>
      <c r="Y19" s="41">
        <v>610</v>
      </c>
      <c r="Z19" s="40">
        <v>1</v>
      </c>
      <c r="AA19" s="41">
        <v>273</v>
      </c>
      <c r="AB19" s="42">
        <f>SUMIF($D$2:$AA$2, "No. of Dwelling Units Approved", D19:AA19)</f>
        <v>11</v>
      </c>
      <c r="AC19" s="43">
        <f t="shared" si="0"/>
        <v>3162</v>
      </c>
    </row>
    <row r="20" spans="1:29" x14ac:dyDescent="0.2">
      <c r="A20" s="53"/>
      <c r="B20" s="40"/>
      <c r="C20" s="40" t="s">
        <v>109</v>
      </c>
      <c r="D20" s="40">
        <v>0</v>
      </c>
      <c r="E20" s="41">
        <v>0</v>
      </c>
      <c r="F20" s="40">
        <v>0</v>
      </c>
      <c r="G20" s="41">
        <v>0</v>
      </c>
      <c r="H20" s="40">
        <v>0</v>
      </c>
      <c r="I20" s="41">
        <v>0</v>
      </c>
      <c r="J20" s="40">
        <v>0</v>
      </c>
      <c r="K20" s="41">
        <v>0</v>
      </c>
      <c r="L20" s="40">
        <v>0</v>
      </c>
      <c r="M20" s="41">
        <v>0</v>
      </c>
      <c r="N20" s="40">
        <v>0</v>
      </c>
      <c r="O20" s="41">
        <v>0</v>
      </c>
      <c r="P20" s="40">
        <v>0</v>
      </c>
      <c r="Q20" s="41">
        <v>0</v>
      </c>
      <c r="R20" s="40">
        <v>0</v>
      </c>
      <c r="S20" s="40">
        <v>0</v>
      </c>
      <c r="T20" s="40">
        <v>0</v>
      </c>
      <c r="U20" s="41">
        <v>0</v>
      </c>
      <c r="V20" s="40">
        <v>0</v>
      </c>
      <c r="W20" s="41">
        <v>0</v>
      </c>
      <c r="X20" s="40">
        <v>0</v>
      </c>
      <c r="Y20" s="41">
        <v>0</v>
      </c>
      <c r="Z20" s="40">
        <v>0</v>
      </c>
      <c r="AA20" s="41">
        <v>0</v>
      </c>
      <c r="AB20" s="42">
        <f>SUMIF($D$2:$AA$2, "No. of Dwelling Units Approved", D20:AA20)</f>
        <v>0</v>
      </c>
      <c r="AC20" s="43">
        <f t="shared" si="0"/>
        <v>0</v>
      </c>
    </row>
    <row r="21" spans="1:29" x14ac:dyDescent="0.2">
      <c r="A21" s="53"/>
      <c r="B21" s="40"/>
      <c r="C21" s="40" t="s">
        <v>110</v>
      </c>
      <c r="D21" s="40">
        <v>0</v>
      </c>
      <c r="E21" s="41">
        <v>0</v>
      </c>
      <c r="F21" s="40">
        <v>0</v>
      </c>
      <c r="G21" s="41">
        <v>0</v>
      </c>
      <c r="H21" s="40">
        <v>0</v>
      </c>
      <c r="I21" s="41">
        <v>0</v>
      </c>
      <c r="J21" s="40">
        <v>0</v>
      </c>
      <c r="K21" s="41">
        <v>0</v>
      </c>
      <c r="L21" s="40">
        <v>0</v>
      </c>
      <c r="M21" s="41">
        <v>0</v>
      </c>
      <c r="N21" s="40">
        <v>0</v>
      </c>
      <c r="O21" s="41">
        <v>0</v>
      </c>
      <c r="P21" s="40">
        <v>0</v>
      </c>
      <c r="Q21" s="41">
        <v>0</v>
      </c>
      <c r="R21" s="40">
        <v>0</v>
      </c>
      <c r="S21" s="40">
        <v>0</v>
      </c>
      <c r="T21" s="40">
        <v>0</v>
      </c>
      <c r="U21" s="41">
        <v>0</v>
      </c>
      <c r="V21" s="40">
        <v>0</v>
      </c>
      <c r="W21" s="41">
        <v>0</v>
      </c>
      <c r="X21" s="40">
        <v>0</v>
      </c>
      <c r="Y21" s="41">
        <v>0</v>
      </c>
      <c r="Z21" s="40">
        <v>0</v>
      </c>
      <c r="AA21" s="41">
        <v>0</v>
      </c>
      <c r="AB21" s="42">
        <f>SUMIF($D$2:$AA$2, "No. of Dwelling Units Approved", D21:AA21)</f>
        <v>0</v>
      </c>
      <c r="AC21" s="43">
        <f t="shared" ref="AC21" si="3">SUMIF($D$2:$AA$2, "Value of Approvals ($000)", D21:AA21)</f>
        <v>0</v>
      </c>
    </row>
    <row r="22" spans="1:29" x14ac:dyDescent="0.2">
      <c r="A22" s="53"/>
      <c r="B22" s="40"/>
      <c r="C22" s="40" t="s">
        <v>19</v>
      </c>
      <c r="D22" s="40">
        <v>3</v>
      </c>
      <c r="E22" s="41">
        <v>786</v>
      </c>
      <c r="F22" s="40">
        <v>0</v>
      </c>
      <c r="G22" s="41">
        <v>0</v>
      </c>
      <c r="H22" s="40">
        <v>1</v>
      </c>
      <c r="I22" s="41">
        <v>300</v>
      </c>
      <c r="J22" s="40">
        <v>0</v>
      </c>
      <c r="K22" s="41">
        <v>0</v>
      </c>
      <c r="L22" s="40">
        <v>1</v>
      </c>
      <c r="M22" s="41">
        <v>210</v>
      </c>
      <c r="N22" s="40">
        <v>0</v>
      </c>
      <c r="O22" s="41">
        <v>0</v>
      </c>
      <c r="P22" s="40">
        <v>1</v>
      </c>
      <c r="Q22" s="41">
        <v>206</v>
      </c>
      <c r="R22" s="40">
        <v>2</v>
      </c>
      <c r="S22" s="40">
        <v>777</v>
      </c>
      <c r="T22" s="40">
        <v>0</v>
      </c>
      <c r="U22" s="41">
        <v>0</v>
      </c>
      <c r="V22" s="40">
        <v>0</v>
      </c>
      <c r="W22" s="41">
        <v>0</v>
      </c>
      <c r="X22" s="40">
        <v>2</v>
      </c>
      <c r="Y22" s="41">
        <v>610</v>
      </c>
      <c r="Z22" s="40">
        <v>1</v>
      </c>
      <c r="AA22" s="41">
        <v>273</v>
      </c>
      <c r="AB22" s="42">
        <f>SUMIF($D$2:$AA$2, "No. of Dwelling Units Approved", D22:AA22)</f>
        <v>11</v>
      </c>
      <c r="AC22" s="43">
        <f t="shared" si="0"/>
        <v>3162</v>
      </c>
    </row>
    <row r="23" spans="1:29" x14ac:dyDescent="0.2">
      <c r="A23" s="53"/>
      <c r="B23" s="40"/>
      <c r="C23" s="40" t="s">
        <v>14</v>
      </c>
      <c r="D23" s="40" t="s">
        <v>22</v>
      </c>
      <c r="E23" s="41">
        <v>453</v>
      </c>
      <c r="F23" s="40" t="s">
        <v>22</v>
      </c>
      <c r="G23" s="41">
        <v>42</v>
      </c>
      <c r="H23" s="40" t="s">
        <v>22</v>
      </c>
      <c r="I23" s="41">
        <v>172</v>
      </c>
      <c r="J23" s="40" t="s">
        <v>22</v>
      </c>
      <c r="K23" s="41">
        <v>104</v>
      </c>
      <c r="L23" s="40" t="s">
        <v>22</v>
      </c>
      <c r="M23" s="41">
        <v>164</v>
      </c>
      <c r="N23" s="40" t="s">
        <v>22</v>
      </c>
      <c r="O23" s="41">
        <v>46</v>
      </c>
      <c r="P23" s="40" t="s">
        <v>22</v>
      </c>
      <c r="Q23" s="41">
        <v>0</v>
      </c>
      <c r="R23" s="40" t="s">
        <v>22</v>
      </c>
      <c r="S23" s="41">
        <v>183</v>
      </c>
      <c r="T23" s="40" t="s">
        <v>22</v>
      </c>
      <c r="U23" s="41">
        <v>71</v>
      </c>
      <c r="V23" s="40" t="s">
        <v>22</v>
      </c>
      <c r="W23" s="41">
        <v>283</v>
      </c>
      <c r="X23" s="40" t="s">
        <v>22</v>
      </c>
      <c r="Y23" s="41">
        <v>119</v>
      </c>
      <c r="Z23" s="40" t="s">
        <v>22</v>
      </c>
      <c r="AA23" s="41">
        <v>10</v>
      </c>
      <c r="AB23" s="42" t="s">
        <v>22</v>
      </c>
      <c r="AC23" s="43">
        <f t="shared" si="0"/>
        <v>1647</v>
      </c>
    </row>
    <row r="24" spans="1:29" x14ac:dyDescent="0.2">
      <c r="A24" s="53"/>
      <c r="B24" s="40"/>
      <c r="C24" s="40" t="s">
        <v>15</v>
      </c>
      <c r="D24" s="40" t="s">
        <v>22</v>
      </c>
      <c r="E24" s="41">
        <v>1239</v>
      </c>
      <c r="F24" s="40" t="s">
        <v>22</v>
      </c>
      <c r="G24" s="41">
        <v>42</v>
      </c>
      <c r="H24" s="40" t="s">
        <v>22</v>
      </c>
      <c r="I24" s="41">
        <v>471</v>
      </c>
      <c r="J24" s="40" t="s">
        <v>22</v>
      </c>
      <c r="K24" s="41">
        <v>104</v>
      </c>
      <c r="L24" s="40" t="s">
        <v>22</v>
      </c>
      <c r="M24" s="41">
        <v>374</v>
      </c>
      <c r="N24" s="40" t="s">
        <v>22</v>
      </c>
      <c r="O24" s="41">
        <v>46</v>
      </c>
      <c r="P24" s="40" t="s">
        <v>22</v>
      </c>
      <c r="Q24" s="41">
        <v>206</v>
      </c>
      <c r="R24" s="40" t="s">
        <v>22</v>
      </c>
      <c r="S24" s="41">
        <v>960</v>
      </c>
      <c r="T24" s="40" t="s">
        <v>22</v>
      </c>
      <c r="U24" s="41">
        <v>71</v>
      </c>
      <c r="V24" s="40" t="s">
        <v>22</v>
      </c>
      <c r="W24" s="41">
        <v>283</v>
      </c>
      <c r="X24" s="40" t="s">
        <v>22</v>
      </c>
      <c r="Y24" s="41">
        <v>728</v>
      </c>
      <c r="Z24" s="40" t="s">
        <v>22</v>
      </c>
      <c r="AA24" s="41">
        <v>283</v>
      </c>
      <c r="AB24" s="42" t="s">
        <v>22</v>
      </c>
      <c r="AC24" s="43">
        <f t="shared" si="0"/>
        <v>4807</v>
      </c>
    </row>
    <row r="25" spans="1:29" x14ac:dyDescent="0.2">
      <c r="A25" s="53"/>
      <c r="B25" s="40"/>
      <c r="C25" s="40" t="s">
        <v>16</v>
      </c>
      <c r="D25" s="40" t="s">
        <v>22</v>
      </c>
      <c r="E25" s="41">
        <v>0</v>
      </c>
      <c r="F25" s="40" t="s">
        <v>22</v>
      </c>
      <c r="G25" s="41">
        <v>77</v>
      </c>
      <c r="H25" s="40" t="s">
        <v>22</v>
      </c>
      <c r="I25" s="41">
        <v>2150</v>
      </c>
      <c r="J25" s="40" t="s">
        <v>22</v>
      </c>
      <c r="K25" s="41">
        <v>70</v>
      </c>
      <c r="L25" s="40" t="s">
        <v>22</v>
      </c>
      <c r="M25" s="41">
        <v>0</v>
      </c>
      <c r="N25" s="40" t="s">
        <v>22</v>
      </c>
      <c r="O25" s="41">
        <v>0</v>
      </c>
      <c r="P25" s="40" t="s">
        <v>22</v>
      </c>
      <c r="Q25" s="41">
        <v>0</v>
      </c>
      <c r="R25" s="40" t="s">
        <v>22</v>
      </c>
      <c r="S25" s="41">
        <v>117</v>
      </c>
      <c r="T25" s="40" t="s">
        <v>22</v>
      </c>
      <c r="U25" s="41">
        <v>1420</v>
      </c>
      <c r="V25" s="40" t="s">
        <v>22</v>
      </c>
      <c r="W25" s="41">
        <v>0</v>
      </c>
      <c r="X25" s="40" t="s">
        <v>22</v>
      </c>
      <c r="Y25" s="41">
        <v>0</v>
      </c>
      <c r="Z25" s="40" t="s">
        <v>22</v>
      </c>
      <c r="AA25" s="41">
        <v>4093</v>
      </c>
      <c r="AB25" s="42" t="s">
        <v>22</v>
      </c>
      <c r="AC25" s="43">
        <f t="shared" si="0"/>
        <v>7927</v>
      </c>
    </row>
    <row r="26" spans="1:29" x14ac:dyDescent="0.2">
      <c r="A26" s="53"/>
      <c r="B26" s="40"/>
      <c r="C26" s="40" t="s">
        <v>17</v>
      </c>
      <c r="D26" s="40" t="s">
        <v>22</v>
      </c>
      <c r="E26" s="41">
        <v>1239</v>
      </c>
      <c r="F26" s="40" t="s">
        <v>22</v>
      </c>
      <c r="G26" s="41">
        <v>118</v>
      </c>
      <c r="H26" s="40" t="s">
        <v>22</v>
      </c>
      <c r="I26" s="41">
        <v>2621</v>
      </c>
      <c r="J26" s="40" t="s">
        <v>22</v>
      </c>
      <c r="K26" s="41">
        <v>174</v>
      </c>
      <c r="L26" s="40" t="s">
        <v>22</v>
      </c>
      <c r="M26" s="41">
        <v>374</v>
      </c>
      <c r="N26" s="40" t="s">
        <v>22</v>
      </c>
      <c r="O26" s="41">
        <v>46</v>
      </c>
      <c r="P26" s="40" t="s">
        <v>22</v>
      </c>
      <c r="Q26" s="41">
        <v>206</v>
      </c>
      <c r="R26" s="40" t="s">
        <v>22</v>
      </c>
      <c r="S26" s="41">
        <v>1077</v>
      </c>
      <c r="T26" s="40" t="s">
        <v>22</v>
      </c>
      <c r="U26" s="41">
        <v>1491</v>
      </c>
      <c r="V26" s="40" t="s">
        <v>22</v>
      </c>
      <c r="W26" s="41">
        <v>283</v>
      </c>
      <c r="X26" s="40" t="s">
        <v>22</v>
      </c>
      <c r="Y26" s="41">
        <v>728</v>
      </c>
      <c r="Z26" s="40" t="s">
        <v>22</v>
      </c>
      <c r="AA26" s="41">
        <v>4376</v>
      </c>
      <c r="AB26" s="42" t="s">
        <v>22</v>
      </c>
      <c r="AC26" s="43">
        <f t="shared" si="0"/>
        <v>12733</v>
      </c>
    </row>
    <row r="27" spans="1:29" x14ac:dyDescent="0.2">
      <c r="A27" s="55">
        <v>315021407</v>
      </c>
      <c r="B27" s="91" t="s">
        <v>87</v>
      </c>
      <c r="C27" s="67" t="s">
        <v>18</v>
      </c>
      <c r="D27" s="67">
        <v>3</v>
      </c>
      <c r="E27" s="57">
        <v>569</v>
      </c>
      <c r="F27" s="67">
        <v>0</v>
      </c>
      <c r="G27" s="57">
        <v>0</v>
      </c>
      <c r="H27" s="67">
        <v>4</v>
      </c>
      <c r="I27" s="57">
        <v>1287</v>
      </c>
      <c r="J27" s="67">
        <v>0</v>
      </c>
      <c r="K27" s="57">
        <v>0</v>
      </c>
      <c r="L27" s="67">
        <v>15</v>
      </c>
      <c r="M27" s="57">
        <v>6144</v>
      </c>
      <c r="N27" s="67">
        <v>0</v>
      </c>
      <c r="O27" s="57">
        <v>0</v>
      </c>
      <c r="P27" s="67">
        <v>0</v>
      </c>
      <c r="Q27" s="57">
        <v>0</v>
      </c>
      <c r="R27" s="67">
        <v>3</v>
      </c>
      <c r="S27" s="57">
        <v>790</v>
      </c>
      <c r="T27" s="67">
        <v>1</v>
      </c>
      <c r="U27" s="57">
        <v>271</v>
      </c>
      <c r="V27" s="67">
        <v>3</v>
      </c>
      <c r="W27" s="57">
        <v>1130</v>
      </c>
      <c r="X27" s="67">
        <v>24</v>
      </c>
      <c r="Y27" s="57">
        <v>10570</v>
      </c>
      <c r="Z27" s="67">
        <v>6</v>
      </c>
      <c r="AA27" s="57">
        <v>2062</v>
      </c>
      <c r="AB27" s="50">
        <f>SUMIF($D$2:$AA$2, "No. of Dwelling Units Approved", D27:AA27)</f>
        <v>59</v>
      </c>
      <c r="AC27" s="51">
        <f t="shared" si="0"/>
        <v>22823</v>
      </c>
    </row>
    <row r="28" spans="1:29" ht="9.75" customHeight="1" x14ac:dyDescent="0.2">
      <c r="A28" s="55"/>
      <c r="B28" s="92"/>
      <c r="C28" s="67" t="s">
        <v>109</v>
      </c>
      <c r="D28" s="67">
        <v>0</v>
      </c>
      <c r="E28" s="57">
        <v>0</v>
      </c>
      <c r="F28" s="67">
        <v>0</v>
      </c>
      <c r="G28" s="57">
        <v>0</v>
      </c>
      <c r="H28" s="67">
        <v>0</v>
      </c>
      <c r="I28" s="57">
        <v>0</v>
      </c>
      <c r="J28" s="67">
        <v>0</v>
      </c>
      <c r="K28" s="57">
        <v>0</v>
      </c>
      <c r="L28" s="67">
        <v>0</v>
      </c>
      <c r="M28" s="57">
        <v>0</v>
      </c>
      <c r="N28" s="67">
        <v>0</v>
      </c>
      <c r="O28" s="57">
        <v>0</v>
      </c>
      <c r="P28" s="67">
        <v>0</v>
      </c>
      <c r="Q28" s="57">
        <v>0</v>
      </c>
      <c r="R28" s="67">
        <v>0</v>
      </c>
      <c r="S28" s="57">
        <v>0</v>
      </c>
      <c r="T28" s="67">
        <v>0</v>
      </c>
      <c r="U28" s="57">
        <v>0</v>
      </c>
      <c r="V28" s="67">
        <v>0</v>
      </c>
      <c r="W28" s="57">
        <v>0</v>
      </c>
      <c r="X28" s="67">
        <v>0</v>
      </c>
      <c r="Y28" s="57">
        <v>0</v>
      </c>
      <c r="Z28" s="67">
        <v>0</v>
      </c>
      <c r="AA28" s="57">
        <v>0</v>
      </c>
      <c r="AB28" s="50">
        <f>SUMIF($D$2:$AA$2, "No. of Dwelling Units Approved", D28:AA28)</f>
        <v>0</v>
      </c>
      <c r="AC28" s="51">
        <f t="shared" si="0"/>
        <v>0</v>
      </c>
    </row>
    <row r="29" spans="1:29" ht="9.75" customHeight="1" x14ac:dyDescent="0.2">
      <c r="A29" s="55"/>
      <c r="B29" s="92"/>
      <c r="C29" s="67" t="s">
        <v>110</v>
      </c>
      <c r="D29" s="67">
        <v>0</v>
      </c>
      <c r="E29" s="57">
        <v>0</v>
      </c>
      <c r="F29" s="67">
        <v>0</v>
      </c>
      <c r="G29" s="57">
        <v>0</v>
      </c>
      <c r="H29" s="67">
        <v>0</v>
      </c>
      <c r="I29" s="57">
        <v>0</v>
      </c>
      <c r="J29" s="67">
        <v>0</v>
      </c>
      <c r="K29" s="57">
        <v>0</v>
      </c>
      <c r="L29" s="67">
        <v>0</v>
      </c>
      <c r="M29" s="57">
        <v>0</v>
      </c>
      <c r="N29" s="67">
        <v>0</v>
      </c>
      <c r="O29" s="57">
        <v>0</v>
      </c>
      <c r="P29" s="67">
        <v>0</v>
      </c>
      <c r="Q29" s="57">
        <v>0</v>
      </c>
      <c r="R29" s="67">
        <v>0</v>
      </c>
      <c r="S29" s="57">
        <v>0</v>
      </c>
      <c r="T29" s="67">
        <v>0</v>
      </c>
      <c r="U29" s="57">
        <v>0</v>
      </c>
      <c r="V29" s="67">
        <v>0</v>
      </c>
      <c r="W29" s="57">
        <v>0</v>
      </c>
      <c r="X29" s="67">
        <v>0</v>
      </c>
      <c r="Y29" s="57">
        <v>0</v>
      </c>
      <c r="Z29" s="67">
        <v>0</v>
      </c>
      <c r="AA29" s="57">
        <v>0</v>
      </c>
      <c r="AB29" s="50">
        <f>SUMIF($D$2:$AA$2, "No. of Dwelling Units Approved", D29:AA29)</f>
        <v>0</v>
      </c>
      <c r="AC29" s="51">
        <f t="shared" ref="AC29" si="4">SUMIF($D$2:$AA$2, "Value of Approvals ($000)", D29:AA29)</f>
        <v>0</v>
      </c>
    </row>
    <row r="30" spans="1:29" ht="12.75" customHeight="1" x14ac:dyDescent="0.2">
      <c r="A30" s="55"/>
      <c r="B30" s="92"/>
      <c r="C30" s="67" t="s">
        <v>19</v>
      </c>
      <c r="D30" s="67">
        <v>3</v>
      </c>
      <c r="E30" s="57">
        <v>569</v>
      </c>
      <c r="F30" s="67">
        <v>0</v>
      </c>
      <c r="G30" s="57">
        <v>0</v>
      </c>
      <c r="H30" s="67">
        <v>4</v>
      </c>
      <c r="I30" s="57">
        <v>1287</v>
      </c>
      <c r="J30" s="67">
        <v>0</v>
      </c>
      <c r="K30" s="57">
        <v>0</v>
      </c>
      <c r="L30" s="67">
        <v>15</v>
      </c>
      <c r="M30" s="57">
        <v>6144</v>
      </c>
      <c r="N30" s="67">
        <v>0</v>
      </c>
      <c r="O30" s="57">
        <v>0</v>
      </c>
      <c r="P30" s="67">
        <v>0</v>
      </c>
      <c r="Q30" s="57">
        <v>0</v>
      </c>
      <c r="R30" s="67">
        <v>3</v>
      </c>
      <c r="S30" s="57">
        <v>790</v>
      </c>
      <c r="T30" s="67">
        <v>1</v>
      </c>
      <c r="U30" s="57">
        <v>271</v>
      </c>
      <c r="V30" s="67">
        <v>3</v>
      </c>
      <c r="W30" s="57">
        <v>1130</v>
      </c>
      <c r="X30" s="67">
        <v>24</v>
      </c>
      <c r="Y30" s="57">
        <v>10570</v>
      </c>
      <c r="Z30" s="67">
        <v>6</v>
      </c>
      <c r="AA30" s="57">
        <v>2062</v>
      </c>
      <c r="AB30" s="50">
        <f>SUMIF($D$2:$AA$2, "No. of Dwelling Units Approved", D30:AA30)</f>
        <v>59</v>
      </c>
      <c r="AC30" s="51">
        <f t="shared" si="0"/>
        <v>22823</v>
      </c>
    </row>
    <row r="31" spans="1:29" ht="11.25" customHeight="1" x14ac:dyDescent="0.2">
      <c r="A31" s="55"/>
      <c r="B31" s="92"/>
      <c r="C31" s="67" t="s">
        <v>14</v>
      </c>
      <c r="D31" s="67" t="s">
        <v>22</v>
      </c>
      <c r="E31" s="57">
        <v>102</v>
      </c>
      <c r="F31" s="67" t="s">
        <v>22</v>
      </c>
      <c r="G31" s="57">
        <v>144</v>
      </c>
      <c r="H31" s="67" t="s">
        <v>22</v>
      </c>
      <c r="I31" s="57">
        <v>66</v>
      </c>
      <c r="J31" s="67" t="s">
        <v>22</v>
      </c>
      <c r="K31" s="57">
        <v>503</v>
      </c>
      <c r="L31" s="67" t="s">
        <v>22</v>
      </c>
      <c r="M31" s="57">
        <v>255</v>
      </c>
      <c r="N31" s="67" t="s">
        <v>22</v>
      </c>
      <c r="O31" s="57">
        <v>25</v>
      </c>
      <c r="P31" s="67" t="s">
        <v>22</v>
      </c>
      <c r="Q31" s="57">
        <v>100</v>
      </c>
      <c r="R31" s="67" t="s">
        <v>22</v>
      </c>
      <c r="S31" s="57">
        <v>185</v>
      </c>
      <c r="T31" s="67" t="s">
        <v>22</v>
      </c>
      <c r="U31" s="57">
        <v>347</v>
      </c>
      <c r="V31" s="67" t="s">
        <v>22</v>
      </c>
      <c r="W31" s="57">
        <v>144</v>
      </c>
      <c r="X31" s="67" t="s">
        <v>22</v>
      </c>
      <c r="Y31" s="57">
        <v>231</v>
      </c>
      <c r="Z31" s="67" t="s">
        <v>22</v>
      </c>
      <c r="AA31" s="57">
        <v>142</v>
      </c>
      <c r="AB31" s="50" t="s">
        <v>22</v>
      </c>
      <c r="AC31" s="51">
        <f t="shared" si="0"/>
        <v>2244</v>
      </c>
    </row>
    <row r="32" spans="1:29" ht="10.5" customHeight="1" x14ac:dyDescent="0.2">
      <c r="A32" s="55"/>
      <c r="B32" s="92"/>
      <c r="C32" s="67" t="s">
        <v>15</v>
      </c>
      <c r="D32" s="67" t="s">
        <v>22</v>
      </c>
      <c r="E32" s="57">
        <v>671</v>
      </c>
      <c r="F32" s="67" t="s">
        <v>22</v>
      </c>
      <c r="G32" s="57">
        <v>144</v>
      </c>
      <c r="H32" s="67" t="s">
        <v>22</v>
      </c>
      <c r="I32" s="57">
        <v>1353</v>
      </c>
      <c r="J32" s="67" t="s">
        <v>22</v>
      </c>
      <c r="K32" s="57">
        <v>503</v>
      </c>
      <c r="L32" s="67" t="s">
        <v>22</v>
      </c>
      <c r="M32" s="57">
        <v>6399</v>
      </c>
      <c r="N32" s="67" t="s">
        <v>22</v>
      </c>
      <c r="O32" s="57">
        <v>25</v>
      </c>
      <c r="P32" s="67" t="s">
        <v>22</v>
      </c>
      <c r="Q32" s="57">
        <v>100</v>
      </c>
      <c r="R32" s="67" t="s">
        <v>22</v>
      </c>
      <c r="S32" s="57">
        <v>974</v>
      </c>
      <c r="T32" s="67" t="s">
        <v>22</v>
      </c>
      <c r="U32" s="57">
        <v>618</v>
      </c>
      <c r="V32" s="67" t="s">
        <v>22</v>
      </c>
      <c r="W32" s="57">
        <v>1274</v>
      </c>
      <c r="X32" s="67" t="s">
        <v>22</v>
      </c>
      <c r="Y32" s="57">
        <v>10801</v>
      </c>
      <c r="Z32" s="67" t="s">
        <v>22</v>
      </c>
      <c r="AA32" s="57">
        <v>2204</v>
      </c>
      <c r="AB32" s="50" t="s">
        <v>22</v>
      </c>
      <c r="AC32" s="51">
        <f t="shared" si="0"/>
        <v>25066</v>
      </c>
    </row>
    <row r="33" spans="1:29" ht="12" customHeight="1" x14ac:dyDescent="0.2">
      <c r="A33" s="55"/>
      <c r="B33" s="92"/>
      <c r="C33" s="67" t="s">
        <v>16</v>
      </c>
      <c r="D33" s="67" t="s">
        <v>22</v>
      </c>
      <c r="E33" s="57">
        <v>0</v>
      </c>
      <c r="F33" s="67" t="s">
        <v>22</v>
      </c>
      <c r="G33" s="57">
        <v>990</v>
      </c>
      <c r="H33" s="67" t="s">
        <v>22</v>
      </c>
      <c r="I33" s="57">
        <v>413</v>
      </c>
      <c r="J33" s="67" t="s">
        <v>22</v>
      </c>
      <c r="K33" s="57">
        <v>0</v>
      </c>
      <c r="L33" s="67" t="s">
        <v>22</v>
      </c>
      <c r="M33" s="57">
        <v>0</v>
      </c>
      <c r="N33" s="67" t="s">
        <v>22</v>
      </c>
      <c r="O33" s="57">
        <v>0</v>
      </c>
      <c r="P33" s="67" t="s">
        <v>22</v>
      </c>
      <c r="Q33" s="57">
        <v>600</v>
      </c>
      <c r="R33" s="67" t="s">
        <v>22</v>
      </c>
      <c r="S33" s="57">
        <v>0</v>
      </c>
      <c r="T33" s="67" t="s">
        <v>22</v>
      </c>
      <c r="U33" s="57">
        <v>0</v>
      </c>
      <c r="V33" s="67" t="s">
        <v>22</v>
      </c>
      <c r="W33" s="57">
        <v>0</v>
      </c>
      <c r="X33" s="67" t="s">
        <v>22</v>
      </c>
      <c r="Y33" s="57">
        <v>5000</v>
      </c>
      <c r="Z33" s="67" t="s">
        <v>22</v>
      </c>
      <c r="AA33" s="57">
        <v>4390</v>
      </c>
      <c r="AB33" s="50" t="s">
        <v>22</v>
      </c>
      <c r="AC33" s="51">
        <f t="shared" si="0"/>
        <v>11393</v>
      </c>
    </row>
    <row r="34" spans="1:29" ht="11.25" customHeight="1" x14ac:dyDescent="0.2">
      <c r="A34" s="55"/>
      <c r="B34" s="92"/>
      <c r="C34" s="67" t="s">
        <v>17</v>
      </c>
      <c r="D34" s="67" t="s">
        <v>22</v>
      </c>
      <c r="E34" s="57">
        <v>671</v>
      </c>
      <c r="F34" s="67" t="s">
        <v>22</v>
      </c>
      <c r="G34" s="57">
        <v>1135</v>
      </c>
      <c r="H34" s="67" t="s">
        <v>22</v>
      </c>
      <c r="I34" s="57">
        <v>1766</v>
      </c>
      <c r="J34" s="67" t="s">
        <v>22</v>
      </c>
      <c r="K34" s="57">
        <v>503</v>
      </c>
      <c r="L34" s="67" t="s">
        <v>22</v>
      </c>
      <c r="M34" s="57">
        <v>6399</v>
      </c>
      <c r="N34" s="67" t="s">
        <v>22</v>
      </c>
      <c r="O34" s="57">
        <v>25</v>
      </c>
      <c r="P34" s="67" t="s">
        <v>22</v>
      </c>
      <c r="Q34" s="57">
        <v>700</v>
      </c>
      <c r="R34" s="67" t="s">
        <v>22</v>
      </c>
      <c r="S34" s="57">
        <v>974</v>
      </c>
      <c r="T34" s="67" t="s">
        <v>22</v>
      </c>
      <c r="U34" s="57">
        <v>618</v>
      </c>
      <c r="V34" s="67" t="s">
        <v>22</v>
      </c>
      <c r="W34" s="57">
        <v>1274</v>
      </c>
      <c r="X34" s="67" t="s">
        <v>22</v>
      </c>
      <c r="Y34" s="57">
        <v>15801</v>
      </c>
      <c r="Z34" s="67" t="s">
        <v>22</v>
      </c>
      <c r="AA34" s="57">
        <v>6594</v>
      </c>
      <c r="AB34" s="50" t="s">
        <v>22</v>
      </c>
      <c r="AC34" s="51">
        <f t="shared" si="0"/>
        <v>36460</v>
      </c>
    </row>
    <row r="35" spans="1:29" ht="12" customHeight="1" x14ac:dyDescent="0.2">
      <c r="A35" s="262"/>
      <c r="B35" s="90" t="s">
        <v>90</v>
      </c>
      <c r="C35" s="46" t="s">
        <v>18</v>
      </c>
      <c r="D35" s="46">
        <f t="shared" ref="D35:AA35" si="5">D3+D11+D19+D27</f>
        <v>66</v>
      </c>
      <c r="E35" s="47">
        <f t="shared" si="5"/>
        <v>16648</v>
      </c>
      <c r="F35" s="46">
        <f t="shared" si="5"/>
        <v>64</v>
      </c>
      <c r="G35" s="47">
        <f t="shared" si="5"/>
        <v>17424</v>
      </c>
      <c r="H35" s="46">
        <f t="shared" si="5"/>
        <v>64</v>
      </c>
      <c r="I35" s="47">
        <f t="shared" si="5"/>
        <v>16285</v>
      </c>
      <c r="J35" s="46">
        <f t="shared" si="5"/>
        <v>69</v>
      </c>
      <c r="K35" s="47">
        <f t="shared" si="5"/>
        <v>18316</v>
      </c>
      <c r="L35" s="46">
        <f t="shared" si="5"/>
        <v>81</v>
      </c>
      <c r="M35" s="47">
        <f t="shared" si="5"/>
        <v>22157</v>
      </c>
      <c r="N35" s="46">
        <f t="shared" si="5"/>
        <v>47</v>
      </c>
      <c r="O35" s="47">
        <f t="shared" si="5"/>
        <v>12349</v>
      </c>
      <c r="P35" s="46">
        <f t="shared" si="5"/>
        <v>24</v>
      </c>
      <c r="Q35" s="47">
        <f t="shared" si="5"/>
        <v>5933</v>
      </c>
      <c r="R35" s="46">
        <f t="shared" si="5"/>
        <v>60</v>
      </c>
      <c r="S35" s="47">
        <f t="shared" si="5"/>
        <v>15534</v>
      </c>
      <c r="T35" s="46">
        <f t="shared" si="5"/>
        <v>66</v>
      </c>
      <c r="U35" s="47">
        <f t="shared" si="5"/>
        <v>16371</v>
      </c>
      <c r="V35" s="46">
        <f t="shared" si="5"/>
        <v>59</v>
      </c>
      <c r="W35" s="47">
        <f t="shared" si="5"/>
        <v>15179</v>
      </c>
      <c r="X35" s="46">
        <f t="shared" si="5"/>
        <v>107</v>
      </c>
      <c r="Y35" s="47">
        <f t="shared" si="5"/>
        <v>33612</v>
      </c>
      <c r="Z35" s="46">
        <f t="shared" si="5"/>
        <v>61</v>
      </c>
      <c r="AA35" s="47">
        <f t="shared" si="5"/>
        <v>14939</v>
      </c>
      <c r="AB35" s="46">
        <f>SUMIF($D$2:$AA$2, "No. of Dwelling Units Approved", D35:AA35)</f>
        <v>768</v>
      </c>
      <c r="AC35" s="47">
        <f t="shared" si="0"/>
        <v>204747</v>
      </c>
    </row>
    <row r="36" spans="1:29" x14ac:dyDescent="0.2">
      <c r="A36" s="262"/>
      <c r="B36" s="90"/>
      <c r="C36" s="46" t="s">
        <v>109</v>
      </c>
      <c r="D36" s="46">
        <f>D4+D12+D20+D28</f>
        <v>8</v>
      </c>
      <c r="E36" s="47">
        <f t="shared" ref="E36:G37" si="6">E4+E12+E20+E28</f>
        <v>2118</v>
      </c>
      <c r="F36" s="46">
        <f t="shared" si="6"/>
        <v>4</v>
      </c>
      <c r="G36" s="47">
        <f t="shared" si="6"/>
        <v>809</v>
      </c>
      <c r="H36" s="46">
        <f t="shared" ref="H36:AA36" si="7">H4+H12+H20+H28</f>
        <v>4</v>
      </c>
      <c r="I36" s="47">
        <f t="shared" si="7"/>
        <v>649</v>
      </c>
      <c r="J36" s="46">
        <f t="shared" si="7"/>
        <v>6</v>
      </c>
      <c r="K36" s="47">
        <f t="shared" si="7"/>
        <v>1061</v>
      </c>
      <c r="L36" s="46">
        <f t="shared" si="7"/>
        <v>12</v>
      </c>
      <c r="M36" s="47">
        <f t="shared" si="7"/>
        <v>2727</v>
      </c>
      <c r="N36" s="46">
        <f t="shared" si="7"/>
        <v>6</v>
      </c>
      <c r="O36" s="47">
        <f t="shared" si="7"/>
        <v>1099</v>
      </c>
      <c r="P36" s="46">
        <f t="shared" si="7"/>
        <v>0</v>
      </c>
      <c r="Q36" s="47">
        <f t="shared" si="7"/>
        <v>0</v>
      </c>
      <c r="R36" s="46">
        <f t="shared" si="7"/>
        <v>2</v>
      </c>
      <c r="S36" s="47">
        <f t="shared" si="7"/>
        <v>136</v>
      </c>
      <c r="T36" s="46">
        <f t="shared" si="7"/>
        <v>0</v>
      </c>
      <c r="U36" s="47">
        <f t="shared" si="7"/>
        <v>0</v>
      </c>
      <c r="V36" s="46">
        <f t="shared" si="7"/>
        <v>14</v>
      </c>
      <c r="W36" s="47">
        <f t="shared" si="7"/>
        <v>3253</v>
      </c>
      <c r="X36" s="46">
        <f t="shared" si="7"/>
        <v>0</v>
      </c>
      <c r="Y36" s="47">
        <f t="shared" si="7"/>
        <v>0</v>
      </c>
      <c r="Z36" s="46">
        <f t="shared" si="7"/>
        <v>8</v>
      </c>
      <c r="AA36" s="47">
        <f t="shared" si="7"/>
        <v>1639</v>
      </c>
      <c r="AB36" s="46">
        <f>SUMIF($D$2:$AA$2, "No. of Dwelling Units Approved", D36:AA36)</f>
        <v>64</v>
      </c>
      <c r="AC36" s="47">
        <f t="shared" si="0"/>
        <v>13491</v>
      </c>
    </row>
    <row r="37" spans="1:29" x14ac:dyDescent="0.2">
      <c r="A37" s="262"/>
      <c r="B37" s="90"/>
      <c r="C37" s="46" t="s">
        <v>110</v>
      </c>
      <c r="D37" s="46">
        <f>D5+D13+D21+D29</f>
        <v>0</v>
      </c>
      <c r="E37" s="47">
        <f t="shared" si="6"/>
        <v>0</v>
      </c>
      <c r="F37" s="46">
        <f t="shared" si="6"/>
        <v>41</v>
      </c>
      <c r="G37" s="47">
        <f t="shared" si="6"/>
        <v>7000</v>
      </c>
      <c r="H37" s="46">
        <f t="shared" ref="H37:AA37" si="8">H5+H13+H21+H29</f>
        <v>0</v>
      </c>
      <c r="I37" s="47">
        <f t="shared" si="8"/>
        <v>0</v>
      </c>
      <c r="J37" s="46">
        <f t="shared" si="8"/>
        <v>0</v>
      </c>
      <c r="K37" s="47">
        <f t="shared" si="8"/>
        <v>0</v>
      </c>
      <c r="L37" s="46">
        <f t="shared" si="8"/>
        <v>0</v>
      </c>
      <c r="M37" s="47">
        <f t="shared" si="8"/>
        <v>0</v>
      </c>
      <c r="N37" s="46">
        <f t="shared" si="8"/>
        <v>0</v>
      </c>
      <c r="O37" s="47">
        <f t="shared" si="8"/>
        <v>0</v>
      </c>
      <c r="P37" s="46">
        <f t="shared" si="8"/>
        <v>0</v>
      </c>
      <c r="Q37" s="47">
        <f t="shared" si="8"/>
        <v>0</v>
      </c>
      <c r="R37" s="46">
        <f t="shared" si="8"/>
        <v>11</v>
      </c>
      <c r="S37" s="47">
        <f t="shared" si="8"/>
        <v>2045</v>
      </c>
      <c r="T37" s="46">
        <f t="shared" si="8"/>
        <v>0</v>
      </c>
      <c r="U37" s="47">
        <f t="shared" si="8"/>
        <v>0</v>
      </c>
      <c r="V37" s="46">
        <f t="shared" si="8"/>
        <v>0</v>
      </c>
      <c r="W37" s="47">
        <f t="shared" si="8"/>
        <v>0</v>
      </c>
      <c r="X37" s="46">
        <f t="shared" si="8"/>
        <v>0</v>
      </c>
      <c r="Y37" s="47">
        <f t="shared" si="8"/>
        <v>0</v>
      </c>
      <c r="Z37" s="46">
        <f t="shared" si="8"/>
        <v>0</v>
      </c>
      <c r="AA37" s="47">
        <f t="shared" si="8"/>
        <v>0</v>
      </c>
      <c r="AB37" s="46">
        <f>SUMIF($D$2:$AA$2, "No. of Dwelling Units Approved", D37:AA37)</f>
        <v>52</v>
      </c>
      <c r="AC37" s="47">
        <f t="shared" ref="AC37" si="9">SUMIF($D$2:$AA$2, "Value of Approvals ($000)", D37:AA37)</f>
        <v>9045</v>
      </c>
    </row>
    <row r="38" spans="1:29" x14ac:dyDescent="0.2">
      <c r="A38" s="262"/>
      <c r="B38" s="46"/>
      <c r="C38" s="46" t="s">
        <v>19</v>
      </c>
      <c r="D38" s="46">
        <f>D6+D14+D22+D30</f>
        <v>74</v>
      </c>
      <c r="E38" s="47">
        <f>E6+E14+E22+E30</f>
        <v>18766</v>
      </c>
      <c r="F38" s="46">
        <f>F6+F14+F22+F30</f>
        <v>109</v>
      </c>
      <c r="G38" s="47">
        <f>G6+G14+G22+G30</f>
        <v>25233</v>
      </c>
      <c r="H38" s="46">
        <f t="shared" ref="H38:AA38" si="10">H6+H14+H22+H30</f>
        <v>68</v>
      </c>
      <c r="I38" s="47">
        <f t="shared" si="10"/>
        <v>16935</v>
      </c>
      <c r="J38" s="46">
        <f t="shared" si="10"/>
        <v>75</v>
      </c>
      <c r="K38" s="47">
        <f t="shared" si="10"/>
        <v>19377</v>
      </c>
      <c r="L38" s="46">
        <f t="shared" si="10"/>
        <v>93</v>
      </c>
      <c r="M38" s="47">
        <f t="shared" si="10"/>
        <v>24884</v>
      </c>
      <c r="N38" s="46">
        <f t="shared" si="10"/>
        <v>53</v>
      </c>
      <c r="O38" s="47">
        <f t="shared" si="10"/>
        <v>13448</v>
      </c>
      <c r="P38" s="46">
        <f t="shared" si="10"/>
        <v>24</v>
      </c>
      <c r="Q38" s="47">
        <f t="shared" si="10"/>
        <v>5933</v>
      </c>
      <c r="R38" s="46">
        <f t="shared" si="10"/>
        <v>73</v>
      </c>
      <c r="S38" s="47">
        <f t="shared" si="10"/>
        <v>17716</v>
      </c>
      <c r="T38" s="46">
        <f t="shared" si="10"/>
        <v>66</v>
      </c>
      <c r="U38" s="47">
        <f t="shared" si="10"/>
        <v>16371</v>
      </c>
      <c r="V38" s="46">
        <f t="shared" si="10"/>
        <v>73</v>
      </c>
      <c r="W38" s="47">
        <f t="shared" si="10"/>
        <v>18432</v>
      </c>
      <c r="X38" s="46">
        <f t="shared" si="10"/>
        <v>107</v>
      </c>
      <c r="Y38" s="47">
        <f t="shared" si="10"/>
        <v>33612</v>
      </c>
      <c r="Z38" s="46">
        <f t="shared" si="10"/>
        <v>69</v>
      </c>
      <c r="AA38" s="47">
        <f t="shared" si="10"/>
        <v>16578</v>
      </c>
      <c r="AB38" s="46">
        <f>SUMIF($D$2:$AA$2, "No. of Dwelling Units Approved", D38:AA38)</f>
        <v>884</v>
      </c>
      <c r="AC38" s="47">
        <f t="shared" si="0"/>
        <v>227285</v>
      </c>
    </row>
    <row r="39" spans="1:29" x14ac:dyDescent="0.2">
      <c r="A39" s="262"/>
      <c r="B39" s="46"/>
      <c r="C39" s="46" t="s">
        <v>14</v>
      </c>
      <c r="D39" s="46" t="s">
        <v>22</v>
      </c>
      <c r="E39" s="47">
        <f>E7+E15+E23+E31</f>
        <v>4691</v>
      </c>
      <c r="F39" s="46" t="s">
        <v>22</v>
      </c>
      <c r="G39" s="47">
        <f>G7+G15+G23+G31</f>
        <v>4379</v>
      </c>
      <c r="H39" s="46" t="s">
        <v>22</v>
      </c>
      <c r="I39" s="47">
        <f>I7+I15+I23+I31</f>
        <v>4695</v>
      </c>
      <c r="J39" s="46" t="s">
        <v>22</v>
      </c>
      <c r="K39" s="47">
        <f>K7+K15+K23+K31</f>
        <v>4728</v>
      </c>
      <c r="L39" s="46" t="s">
        <v>22</v>
      </c>
      <c r="M39" s="47">
        <f>M7+M15+M23+M31</f>
        <v>5356</v>
      </c>
      <c r="N39" s="46" t="s">
        <v>22</v>
      </c>
      <c r="O39" s="47">
        <f>O7+O15+O23+O31</f>
        <v>4876</v>
      </c>
      <c r="P39" s="46" t="s">
        <v>22</v>
      </c>
      <c r="Q39" s="47">
        <f>Q7+Q15+Q23+Q31</f>
        <v>1648</v>
      </c>
      <c r="R39" s="46" t="s">
        <v>22</v>
      </c>
      <c r="S39" s="47">
        <f>S7+S15+S23+S31</f>
        <v>4762</v>
      </c>
      <c r="T39" s="46" t="s">
        <v>22</v>
      </c>
      <c r="U39" s="47">
        <f>U7+U15+U23+U31</f>
        <v>4528</v>
      </c>
      <c r="V39" s="46" t="s">
        <v>22</v>
      </c>
      <c r="W39" s="47">
        <f>W7+W15+W23+W31</f>
        <v>3600</v>
      </c>
      <c r="X39" s="46" t="s">
        <v>22</v>
      </c>
      <c r="Y39" s="47">
        <f>Y7+Y15+Y23+Y31</f>
        <v>4914</v>
      </c>
      <c r="Z39" s="46" t="s">
        <v>22</v>
      </c>
      <c r="AA39" s="47">
        <f>AA7+AA15+AA23+AA31</f>
        <v>5207</v>
      </c>
      <c r="AB39" s="46" t="s">
        <v>22</v>
      </c>
      <c r="AC39" s="47">
        <f t="shared" si="0"/>
        <v>53384</v>
      </c>
    </row>
    <row r="40" spans="1:29" x14ac:dyDescent="0.2">
      <c r="A40" s="262"/>
      <c r="B40" s="46"/>
      <c r="C40" s="46" t="s">
        <v>15</v>
      </c>
      <c r="D40" s="46" t="s">
        <v>22</v>
      </c>
      <c r="E40" s="47">
        <f>E8+E16+E24+E32</f>
        <v>23458</v>
      </c>
      <c r="F40" s="46" t="s">
        <v>22</v>
      </c>
      <c r="G40" s="47">
        <f>G8+G16+G24+G32</f>
        <v>29612</v>
      </c>
      <c r="H40" s="46" t="s">
        <v>22</v>
      </c>
      <c r="I40" s="47">
        <f>I8+I16+I24+I32</f>
        <v>21628</v>
      </c>
      <c r="J40" s="46" t="s">
        <v>22</v>
      </c>
      <c r="K40" s="47">
        <f>K8+K16+K24+K32</f>
        <v>24105</v>
      </c>
      <c r="L40" s="46" t="s">
        <v>22</v>
      </c>
      <c r="M40" s="47">
        <f>M8+M16+M24+M32</f>
        <v>30240</v>
      </c>
      <c r="N40" s="46" t="s">
        <v>22</v>
      </c>
      <c r="O40" s="47">
        <f>O8+O16+O24+O32</f>
        <v>18324</v>
      </c>
      <c r="P40" s="46" t="s">
        <v>22</v>
      </c>
      <c r="Q40" s="47">
        <f>Q8+Q16+Q24+Q32</f>
        <v>7581</v>
      </c>
      <c r="R40" s="46" t="s">
        <v>22</v>
      </c>
      <c r="S40" s="47">
        <f>S8+S16+S24+S32</f>
        <v>22477</v>
      </c>
      <c r="T40" s="46" t="s">
        <v>22</v>
      </c>
      <c r="U40" s="47">
        <f>U8+U16+U24+U32</f>
        <v>20899</v>
      </c>
      <c r="V40" s="46" t="s">
        <v>22</v>
      </c>
      <c r="W40" s="47">
        <f>W8+W16+W24+W32</f>
        <v>22030</v>
      </c>
      <c r="X40" s="46" t="s">
        <v>22</v>
      </c>
      <c r="Y40" s="47">
        <f>Y8+Y16+Y24+Y32</f>
        <v>38524</v>
      </c>
      <c r="Z40" s="46" t="s">
        <v>22</v>
      </c>
      <c r="AA40" s="47">
        <f>AA8+AA16+AA24+AA32</f>
        <v>21785</v>
      </c>
      <c r="AB40" s="46" t="s">
        <v>22</v>
      </c>
      <c r="AC40" s="47">
        <f t="shared" si="0"/>
        <v>280663</v>
      </c>
    </row>
    <row r="41" spans="1:29" x14ac:dyDescent="0.2">
      <c r="A41" s="262"/>
      <c r="B41" s="46"/>
      <c r="C41" s="46" t="s">
        <v>16</v>
      </c>
      <c r="D41" s="46" t="s">
        <v>22</v>
      </c>
      <c r="E41" s="47">
        <f>E9+E17+E25+E33</f>
        <v>83942</v>
      </c>
      <c r="F41" s="46" t="s">
        <v>22</v>
      </c>
      <c r="G41" s="47">
        <f>G9+G17+G25+G33</f>
        <v>9552</v>
      </c>
      <c r="H41" s="46" t="s">
        <v>22</v>
      </c>
      <c r="I41" s="47">
        <f>I9+I17+I25+I33</f>
        <v>64951</v>
      </c>
      <c r="J41" s="46" t="s">
        <v>22</v>
      </c>
      <c r="K41" s="47">
        <f>K9+K17+K25+K33</f>
        <v>12334</v>
      </c>
      <c r="L41" s="46" t="s">
        <v>22</v>
      </c>
      <c r="M41" s="47">
        <f>M9+M17+M25+M33</f>
        <v>32647</v>
      </c>
      <c r="N41" s="46" t="s">
        <v>22</v>
      </c>
      <c r="O41" s="47">
        <f>O9+O17+O25+O33</f>
        <v>6512</v>
      </c>
      <c r="P41" s="46" t="s">
        <v>22</v>
      </c>
      <c r="Q41" s="47">
        <f>Q9+Q17+Q25+Q33</f>
        <v>5628</v>
      </c>
      <c r="R41" s="46" t="s">
        <v>22</v>
      </c>
      <c r="S41" s="47">
        <f>S9+S17+S25+S33</f>
        <v>41940</v>
      </c>
      <c r="T41" s="46" t="s">
        <v>22</v>
      </c>
      <c r="U41" s="47">
        <f>U9+U17+U25+U33</f>
        <v>7162</v>
      </c>
      <c r="V41" s="46" t="s">
        <v>22</v>
      </c>
      <c r="W41" s="47">
        <f>W9+W17+W25+W33</f>
        <v>21786</v>
      </c>
      <c r="X41" s="46" t="s">
        <v>22</v>
      </c>
      <c r="Y41" s="47">
        <f>Y9+Y17+Y25+Y33</f>
        <v>27570</v>
      </c>
      <c r="Z41" s="46" t="s">
        <v>22</v>
      </c>
      <c r="AA41" s="47">
        <f>AA9+AA17+AA25+AA33</f>
        <v>37266</v>
      </c>
      <c r="AB41" s="46" t="s">
        <v>22</v>
      </c>
      <c r="AC41" s="47">
        <f t="shared" si="0"/>
        <v>351290</v>
      </c>
    </row>
    <row r="42" spans="1:29" x14ac:dyDescent="0.2">
      <c r="A42" s="262"/>
      <c r="B42" s="46"/>
      <c r="C42" s="46" t="s">
        <v>17</v>
      </c>
      <c r="D42" s="46" t="s">
        <v>22</v>
      </c>
      <c r="E42" s="47">
        <f>E10+E18+E26+E34</f>
        <v>107399</v>
      </c>
      <c r="F42" s="46" t="s">
        <v>22</v>
      </c>
      <c r="G42" s="47">
        <f>G10+G18+G26+G34</f>
        <v>39164</v>
      </c>
      <c r="H42" s="46" t="s">
        <v>22</v>
      </c>
      <c r="I42" s="47">
        <f>I10+I18+I26+I34</f>
        <v>86580</v>
      </c>
      <c r="J42" s="46" t="s">
        <v>22</v>
      </c>
      <c r="K42" s="47">
        <f>K10+K18+K26+K34</f>
        <v>36439</v>
      </c>
      <c r="L42" s="46" t="s">
        <v>22</v>
      </c>
      <c r="M42" s="47">
        <f>M10+M18+M26+M34</f>
        <v>62887</v>
      </c>
      <c r="N42" s="46" t="s">
        <v>22</v>
      </c>
      <c r="O42" s="47">
        <f>O10+O18+O26+O34</f>
        <v>24836</v>
      </c>
      <c r="P42" s="46" t="s">
        <v>22</v>
      </c>
      <c r="Q42" s="47">
        <f>Q10+Q18+Q26+Q34</f>
        <v>13209</v>
      </c>
      <c r="R42" s="46" t="s">
        <v>22</v>
      </c>
      <c r="S42" s="47">
        <f>S10+S18+S26+S34</f>
        <v>64416</v>
      </c>
      <c r="T42" s="46" t="s">
        <v>22</v>
      </c>
      <c r="U42" s="47">
        <f>U10+U18+U26+U34</f>
        <v>28061</v>
      </c>
      <c r="V42" s="46" t="s">
        <v>22</v>
      </c>
      <c r="W42" s="47">
        <f>W10+W18+W26+W34</f>
        <v>43817</v>
      </c>
      <c r="X42" s="46" t="s">
        <v>22</v>
      </c>
      <c r="Y42" s="47">
        <f>Y10+Y18+Y26+Y34</f>
        <v>66094</v>
      </c>
      <c r="Z42" s="46" t="s">
        <v>22</v>
      </c>
      <c r="AA42" s="47">
        <f>AA10+AA18+AA26+AA34</f>
        <v>59050</v>
      </c>
      <c r="AB42" s="46" t="s">
        <v>22</v>
      </c>
      <c r="AC42" s="47">
        <f t="shared" si="0"/>
        <v>631952</v>
      </c>
    </row>
    <row r="43" spans="1:29" x14ac:dyDescent="0.2">
      <c r="A43" s="97">
        <v>315021405</v>
      </c>
      <c r="B43" s="93" t="s">
        <v>88</v>
      </c>
      <c r="C43" s="67" t="s">
        <v>18</v>
      </c>
      <c r="D43" s="67">
        <v>1</v>
      </c>
      <c r="E43" s="57">
        <v>285</v>
      </c>
      <c r="F43" s="67">
        <v>0</v>
      </c>
      <c r="G43" s="57">
        <v>0</v>
      </c>
      <c r="H43" s="67">
        <v>0</v>
      </c>
      <c r="I43" s="57">
        <v>0</v>
      </c>
      <c r="J43" s="67">
        <v>0</v>
      </c>
      <c r="K43" s="57">
        <v>0</v>
      </c>
      <c r="L43" s="67">
        <v>0</v>
      </c>
      <c r="M43" s="57">
        <v>0</v>
      </c>
      <c r="N43" s="67">
        <v>1</v>
      </c>
      <c r="O43" s="57">
        <v>180</v>
      </c>
      <c r="P43" s="67">
        <v>0</v>
      </c>
      <c r="Q43" s="57">
        <v>0</v>
      </c>
      <c r="R43" s="67">
        <v>0</v>
      </c>
      <c r="S43" s="57">
        <v>0</v>
      </c>
      <c r="T43" s="67">
        <v>0</v>
      </c>
      <c r="U43" s="57">
        <v>0</v>
      </c>
      <c r="V43" s="67">
        <v>0</v>
      </c>
      <c r="W43" s="57">
        <v>0</v>
      </c>
      <c r="X43" s="67">
        <v>1</v>
      </c>
      <c r="Y43" s="57">
        <v>218</v>
      </c>
      <c r="Z43" s="67">
        <v>1</v>
      </c>
      <c r="AA43" s="57">
        <v>330</v>
      </c>
      <c r="AB43" s="50">
        <f>SUMIF($D$2:$AA$2, "No. of Dwelling Units Approved", D43:AA43)</f>
        <v>4</v>
      </c>
      <c r="AC43" s="51">
        <f t="shared" ref="AC43:AC50" si="11">SUMIF($D$2:$AA$2, "Value of Approvals ($000)", D43:AA43)</f>
        <v>1013</v>
      </c>
    </row>
    <row r="44" spans="1:29" x14ac:dyDescent="0.2">
      <c r="A44" s="98"/>
      <c r="B44" s="94"/>
      <c r="C44" s="67" t="s">
        <v>109</v>
      </c>
      <c r="D44" s="67">
        <v>0</v>
      </c>
      <c r="E44" s="57">
        <v>0</v>
      </c>
      <c r="F44" s="67">
        <v>0</v>
      </c>
      <c r="G44" s="57">
        <v>0</v>
      </c>
      <c r="H44" s="67">
        <v>0</v>
      </c>
      <c r="I44" s="57">
        <v>0</v>
      </c>
      <c r="J44" s="67">
        <v>3</v>
      </c>
      <c r="K44" s="57">
        <v>200</v>
      </c>
      <c r="L44" s="67">
        <v>0</v>
      </c>
      <c r="M44" s="57">
        <v>0</v>
      </c>
      <c r="N44" s="67">
        <v>0</v>
      </c>
      <c r="O44" s="57">
        <v>0</v>
      </c>
      <c r="P44" s="67">
        <v>0</v>
      </c>
      <c r="Q44" s="57">
        <v>0</v>
      </c>
      <c r="R44" s="67">
        <v>0</v>
      </c>
      <c r="S44" s="57">
        <v>0</v>
      </c>
      <c r="T44" s="67">
        <v>0</v>
      </c>
      <c r="U44" s="57">
        <v>0</v>
      </c>
      <c r="V44" s="67">
        <v>0</v>
      </c>
      <c r="W44" s="57">
        <v>0</v>
      </c>
      <c r="X44" s="67">
        <v>0</v>
      </c>
      <c r="Y44" s="57">
        <v>0</v>
      </c>
      <c r="Z44" s="67">
        <v>0</v>
      </c>
      <c r="AA44" s="57">
        <v>0</v>
      </c>
      <c r="AB44" s="50">
        <f>SUMIF($D$2:$AA$2, "No. of Dwelling Units Approved", D44:AA44)</f>
        <v>3</v>
      </c>
      <c r="AC44" s="51">
        <f t="shared" si="11"/>
        <v>200</v>
      </c>
    </row>
    <row r="45" spans="1:29" x14ac:dyDescent="0.2">
      <c r="A45" s="98"/>
      <c r="B45" s="94"/>
      <c r="C45" s="67" t="s">
        <v>110</v>
      </c>
      <c r="D45" s="67">
        <v>0</v>
      </c>
      <c r="E45" s="57">
        <v>0</v>
      </c>
      <c r="F45" s="67">
        <v>0</v>
      </c>
      <c r="G45" s="57">
        <v>0</v>
      </c>
      <c r="H45" s="67">
        <v>0</v>
      </c>
      <c r="I45" s="57">
        <v>0</v>
      </c>
      <c r="J45" s="67">
        <v>0</v>
      </c>
      <c r="K45" s="57">
        <v>0</v>
      </c>
      <c r="L45" s="67">
        <v>0</v>
      </c>
      <c r="M45" s="57">
        <v>0</v>
      </c>
      <c r="N45" s="67">
        <v>0</v>
      </c>
      <c r="O45" s="57">
        <v>0</v>
      </c>
      <c r="P45" s="67">
        <v>0</v>
      </c>
      <c r="Q45" s="57">
        <v>0</v>
      </c>
      <c r="R45" s="67">
        <v>0</v>
      </c>
      <c r="S45" s="57">
        <v>0</v>
      </c>
      <c r="T45" s="67">
        <v>0</v>
      </c>
      <c r="U45" s="57">
        <v>0</v>
      </c>
      <c r="V45" s="67">
        <v>0</v>
      </c>
      <c r="W45" s="57">
        <v>0</v>
      </c>
      <c r="X45" s="67">
        <v>0</v>
      </c>
      <c r="Y45" s="57">
        <v>0</v>
      </c>
      <c r="Z45" s="67">
        <v>0</v>
      </c>
      <c r="AA45" s="57">
        <v>0</v>
      </c>
      <c r="AB45" s="50">
        <f>SUMIF($D$2:$AA$2, "No. of Dwelling Units Approved", D45:AA45)</f>
        <v>0</v>
      </c>
      <c r="AC45" s="51">
        <f t="shared" ref="AC45" si="12">SUMIF($D$2:$AA$2, "Value of Approvals ($000)", D45:AA45)</f>
        <v>0</v>
      </c>
    </row>
    <row r="46" spans="1:29" x14ac:dyDescent="0.2">
      <c r="A46" s="98"/>
      <c r="B46" s="50"/>
      <c r="C46" s="67" t="s">
        <v>19</v>
      </c>
      <c r="D46" s="67">
        <v>1</v>
      </c>
      <c r="E46" s="57">
        <v>285</v>
      </c>
      <c r="F46" s="67">
        <v>0</v>
      </c>
      <c r="G46" s="57">
        <v>0</v>
      </c>
      <c r="H46" s="67">
        <v>0</v>
      </c>
      <c r="I46" s="57">
        <v>0</v>
      </c>
      <c r="J46" s="67">
        <v>3</v>
      </c>
      <c r="K46" s="57">
        <v>200</v>
      </c>
      <c r="L46" s="67">
        <v>0</v>
      </c>
      <c r="M46" s="57">
        <v>0</v>
      </c>
      <c r="N46" s="67">
        <v>1</v>
      </c>
      <c r="O46" s="57">
        <v>180</v>
      </c>
      <c r="P46" s="67">
        <v>0</v>
      </c>
      <c r="Q46" s="57">
        <v>0</v>
      </c>
      <c r="R46" s="67">
        <v>0</v>
      </c>
      <c r="S46" s="57">
        <v>0</v>
      </c>
      <c r="T46" s="67">
        <v>0</v>
      </c>
      <c r="U46" s="57">
        <v>0</v>
      </c>
      <c r="V46" s="67">
        <v>0</v>
      </c>
      <c r="W46" s="57">
        <v>0</v>
      </c>
      <c r="X46" s="67">
        <v>1</v>
      </c>
      <c r="Y46" s="57">
        <v>218</v>
      </c>
      <c r="Z46" s="67">
        <v>1</v>
      </c>
      <c r="AA46" s="57">
        <v>330</v>
      </c>
      <c r="AB46" s="50">
        <f>SUMIF($D$2:$AA$2, "No. of Dwelling Units Approved", D46:AA46)</f>
        <v>7</v>
      </c>
      <c r="AC46" s="51">
        <f t="shared" si="11"/>
        <v>1213</v>
      </c>
    </row>
    <row r="47" spans="1:29" x14ac:dyDescent="0.2">
      <c r="A47" s="98"/>
      <c r="B47" s="50"/>
      <c r="C47" s="67" t="s">
        <v>14</v>
      </c>
      <c r="D47" s="67" t="s">
        <v>22</v>
      </c>
      <c r="E47" s="57">
        <v>79</v>
      </c>
      <c r="F47" s="67" t="s">
        <v>22</v>
      </c>
      <c r="G47" s="57">
        <v>138</v>
      </c>
      <c r="H47" s="67" t="s">
        <v>22</v>
      </c>
      <c r="I47" s="57">
        <v>25</v>
      </c>
      <c r="J47" s="67" t="s">
        <v>22</v>
      </c>
      <c r="K47" s="57">
        <v>189</v>
      </c>
      <c r="L47" s="67" t="s">
        <v>22</v>
      </c>
      <c r="M47" s="57">
        <v>104</v>
      </c>
      <c r="N47" s="67" t="s">
        <v>22</v>
      </c>
      <c r="O47" s="57">
        <v>195</v>
      </c>
      <c r="P47" s="67" t="s">
        <v>22</v>
      </c>
      <c r="Q47" s="57">
        <v>36</v>
      </c>
      <c r="R47" s="67" t="s">
        <v>22</v>
      </c>
      <c r="S47" s="57">
        <v>18</v>
      </c>
      <c r="T47" s="67" t="s">
        <v>22</v>
      </c>
      <c r="U47" s="57">
        <v>11</v>
      </c>
      <c r="V47" s="67" t="s">
        <v>22</v>
      </c>
      <c r="W47" s="57">
        <v>75</v>
      </c>
      <c r="X47" s="67" t="s">
        <v>22</v>
      </c>
      <c r="Y47" s="57">
        <v>114</v>
      </c>
      <c r="Z47" s="67" t="s">
        <v>22</v>
      </c>
      <c r="AA47" s="57">
        <v>225</v>
      </c>
      <c r="AB47" s="50" t="s">
        <v>22</v>
      </c>
      <c r="AC47" s="51">
        <f t="shared" si="11"/>
        <v>1209</v>
      </c>
    </row>
    <row r="48" spans="1:29" x14ac:dyDescent="0.2">
      <c r="A48" s="98"/>
      <c r="B48" s="50"/>
      <c r="C48" s="67" t="s">
        <v>15</v>
      </c>
      <c r="D48" s="67" t="s">
        <v>22</v>
      </c>
      <c r="E48" s="57">
        <v>364</v>
      </c>
      <c r="F48" s="67" t="s">
        <v>22</v>
      </c>
      <c r="G48" s="57">
        <v>138</v>
      </c>
      <c r="H48" s="67" t="s">
        <v>22</v>
      </c>
      <c r="I48" s="57">
        <v>25</v>
      </c>
      <c r="J48" s="67" t="s">
        <v>22</v>
      </c>
      <c r="K48" s="57">
        <v>389</v>
      </c>
      <c r="L48" s="67" t="s">
        <v>22</v>
      </c>
      <c r="M48" s="57">
        <v>104</v>
      </c>
      <c r="N48" s="67" t="s">
        <v>22</v>
      </c>
      <c r="O48" s="57">
        <v>375</v>
      </c>
      <c r="P48" s="67" t="s">
        <v>22</v>
      </c>
      <c r="Q48" s="57">
        <v>36</v>
      </c>
      <c r="R48" s="67" t="s">
        <v>22</v>
      </c>
      <c r="S48" s="57">
        <v>18</v>
      </c>
      <c r="T48" s="67" t="s">
        <v>22</v>
      </c>
      <c r="U48" s="57">
        <v>11</v>
      </c>
      <c r="V48" s="67" t="s">
        <v>22</v>
      </c>
      <c r="W48" s="57">
        <v>75</v>
      </c>
      <c r="X48" s="67" t="s">
        <v>22</v>
      </c>
      <c r="Y48" s="57">
        <v>332</v>
      </c>
      <c r="Z48" s="67" t="s">
        <v>22</v>
      </c>
      <c r="AA48" s="57">
        <v>555</v>
      </c>
      <c r="AB48" s="50" t="s">
        <v>22</v>
      </c>
      <c r="AC48" s="51">
        <f t="shared" si="11"/>
        <v>2422</v>
      </c>
    </row>
    <row r="49" spans="1:29" x14ac:dyDescent="0.2">
      <c r="A49" s="98"/>
      <c r="B49" s="50"/>
      <c r="C49" s="67" t="s">
        <v>16</v>
      </c>
      <c r="D49" s="67" t="s">
        <v>22</v>
      </c>
      <c r="E49" s="57">
        <v>1700</v>
      </c>
      <c r="F49" s="67" t="s">
        <v>22</v>
      </c>
      <c r="G49" s="57">
        <v>0</v>
      </c>
      <c r="H49" s="67" t="s">
        <v>22</v>
      </c>
      <c r="I49" s="57">
        <v>147</v>
      </c>
      <c r="J49" s="67" t="s">
        <v>22</v>
      </c>
      <c r="K49" s="57">
        <v>992</v>
      </c>
      <c r="L49" s="67" t="s">
        <v>22</v>
      </c>
      <c r="M49" s="57">
        <v>68</v>
      </c>
      <c r="N49" s="67" t="s">
        <v>22</v>
      </c>
      <c r="O49" s="57">
        <v>0</v>
      </c>
      <c r="P49" s="67" t="s">
        <v>22</v>
      </c>
      <c r="Q49" s="57">
        <v>0</v>
      </c>
      <c r="R49" s="67" t="s">
        <v>22</v>
      </c>
      <c r="S49" s="57">
        <v>6253</v>
      </c>
      <c r="T49" s="67" t="s">
        <v>22</v>
      </c>
      <c r="U49" s="57">
        <v>155</v>
      </c>
      <c r="V49" s="67" t="s">
        <v>22</v>
      </c>
      <c r="W49" s="57">
        <v>0</v>
      </c>
      <c r="X49" s="67" t="s">
        <v>22</v>
      </c>
      <c r="Y49" s="57">
        <v>331</v>
      </c>
      <c r="Z49" s="67" t="s">
        <v>22</v>
      </c>
      <c r="AA49" s="57">
        <v>284</v>
      </c>
      <c r="AB49" s="50" t="s">
        <v>22</v>
      </c>
      <c r="AC49" s="51">
        <f t="shared" si="11"/>
        <v>9930</v>
      </c>
    </row>
    <row r="50" spans="1:29" x14ac:dyDescent="0.2">
      <c r="A50" s="98"/>
      <c r="B50" s="50"/>
      <c r="C50" s="67" t="s">
        <v>17</v>
      </c>
      <c r="D50" s="67" t="s">
        <v>22</v>
      </c>
      <c r="E50" s="57">
        <v>2064</v>
      </c>
      <c r="F50" s="67" t="s">
        <v>22</v>
      </c>
      <c r="G50" s="57">
        <v>138</v>
      </c>
      <c r="H50" s="67" t="s">
        <v>22</v>
      </c>
      <c r="I50" s="57">
        <v>172</v>
      </c>
      <c r="J50" s="67" t="s">
        <v>22</v>
      </c>
      <c r="K50" s="57">
        <v>1381</v>
      </c>
      <c r="L50" s="67" t="s">
        <v>22</v>
      </c>
      <c r="M50" s="57">
        <v>172</v>
      </c>
      <c r="N50" s="67" t="s">
        <v>22</v>
      </c>
      <c r="O50" s="57">
        <v>375</v>
      </c>
      <c r="P50" s="67" t="s">
        <v>22</v>
      </c>
      <c r="Q50" s="57">
        <v>36</v>
      </c>
      <c r="R50" s="67" t="s">
        <v>22</v>
      </c>
      <c r="S50" s="57">
        <v>6271</v>
      </c>
      <c r="T50" s="67" t="s">
        <v>22</v>
      </c>
      <c r="U50" s="57">
        <v>166</v>
      </c>
      <c r="V50" s="67" t="s">
        <v>22</v>
      </c>
      <c r="W50" s="57">
        <v>75</v>
      </c>
      <c r="X50" s="67" t="s">
        <v>22</v>
      </c>
      <c r="Y50" s="57">
        <v>664</v>
      </c>
      <c r="Z50" s="67" t="s">
        <v>22</v>
      </c>
      <c r="AA50" s="57">
        <v>839</v>
      </c>
      <c r="AB50" s="50" t="s">
        <v>22</v>
      </c>
      <c r="AC50" s="51">
        <f t="shared" si="11"/>
        <v>12353</v>
      </c>
    </row>
    <row r="51" spans="1:29" x14ac:dyDescent="0.2">
      <c r="A51" s="53">
        <v>315021406</v>
      </c>
      <c r="B51" s="40" t="s">
        <v>89</v>
      </c>
      <c r="C51" s="40" t="s">
        <v>18</v>
      </c>
      <c r="D51" s="40">
        <v>0</v>
      </c>
      <c r="E51" s="66">
        <v>0</v>
      </c>
      <c r="F51" s="40">
        <v>4</v>
      </c>
      <c r="G51" s="66">
        <v>825</v>
      </c>
      <c r="H51" s="40">
        <v>0</v>
      </c>
      <c r="I51" s="66">
        <v>0</v>
      </c>
      <c r="J51" s="40">
        <v>0</v>
      </c>
      <c r="K51" s="66">
        <v>0</v>
      </c>
      <c r="L51" s="40">
        <v>0</v>
      </c>
      <c r="M51" s="66">
        <v>0</v>
      </c>
      <c r="N51" s="40">
        <v>0</v>
      </c>
      <c r="O51" s="66">
        <v>0</v>
      </c>
      <c r="P51" s="40">
        <v>0</v>
      </c>
      <c r="Q51" s="40">
        <v>0</v>
      </c>
      <c r="R51" s="40">
        <v>0</v>
      </c>
      <c r="S51" s="40">
        <v>0</v>
      </c>
      <c r="T51" s="40">
        <v>2</v>
      </c>
      <c r="U51" s="40">
        <v>315</v>
      </c>
      <c r="V51" s="40">
        <v>0</v>
      </c>
      <c r="W51" s="40">
        <v>0</v>
      </c>
      <c r="X51" s="40">
        <v>0</v>
      </c>
      <c r="Y51" s="40">
        <v>0</v>
      </c>
      <c r="Z51" s="40">
        <v>0</v>
      </c>
      <c r="AA51" s="40">
        <v>0</v>
      </c>
      <c r="AB51" s="42">
        <f>SUMIF($D$2:$AA$2, "No. of Dwelling Units Approved", D51:AA51)</f>
        <v>6</v>
      </c>
      <c r="AC51" s="69">
        <f t="shared" ref="AC51:AC58" si="13">SUMIF($D$2:$AA$2, "Value of Approvals ($000)", D51:AA51)</f>
        <v>1140</v>
      </c>
    </row>
    <row r="52" spans="1:29" x14ac:dyDescent="0.2">
      <c r="A52" s="99"/>
      <c r="B52" s="70"/>
      <c r="C52" s="40" t="s">
        <v>109</v>
      </c>
      <c r="D52" s="70">
        <v>0</v>
      </c>
      <c r="E52" s="66">
        <v>0</v>
      </c>
      <c r="F52" s="70">
        <v>0</v>
      </c>
      <c r="G52" s="66">
        <v>0</v>
      </c>
      <c r="H52" s="70">
        <v>0</v>
      </c>
      <c r="I52" s="66">
        <v>0</v>
      </c>
      <c r="J52" s="70">
        <v>0</v>
      </c>
      <c r="K52" s="66">
        <v>0</v>
      </c>
      <c r="L52" s="70">
        <v>0</v>
      </c>
      <c r="M52" s="66">
        <v>0</v>
      </c>
      <c r="N52" s="70">
        <v>0</v>
      </c>
      <c r="O52" s="66">
        <v>0</v>
      </c>
      <c r="P52" s="70">
        <v>0</v>
      </c>
      <c r="Q52" s="40">
        <v>0</v>
      </c>
      <c r="R52" s="66">
        <v>0</v>
      </c>
      <c r="S52" s="66">
        <v>0</v>
      </c>
      <c r="T52" s="66">
        <v>0</v>
      </c>
      <c r="U52" s="40">
        <v>0</v>
      </c>
      <c r="V52" s="40">
        <v>0</v>
      </c>
      <c r="W52" s="40">
        <v>0</v>
      </c>
      <c r="X52" s="40">
        <v>0</v>
      </c>
      <c r="Y52" s="40">
        <v>0</v>
      </c>
      <c r="Z52" s="70">
        <v>0</v>
      </c>
      <c r="AA52" s="70">
        <v>0</v>
      </c>
      <c r="AB52" s="71">
        <f>SUMIF($D$2:$AA$2, "No. of Dwelling Units Approved", D52:AA52)</f>
        <v>0</v>
      </c>
      <c r="AC52" s="69">
        <f t="shared" si="13"/>
        <v>0</v>
      </c>
    </row>
    <row r="53" spans="1:29" ht="11.25" customHeight="1" x14ac:dyDescent="0.2">
      <c r="A53" s="99"/>
      <c r="B53" s="111"/>
      <c r="C53" s="40" t="s">
        <v>110</v>
      </c>
      <c r="D53" s="70">
        <v>0</v>
      </c>
      <c r="E53" s="66">
        <v>0</v>
      </c>
      <c r="F53" s="70">
        <v>0</v>
      </c>
      <c r="G53" s="66">
        <v>0</v>
      </c>
      <c r="H53" s="70">
        <v>0</v>
      </c>
      <c r="I53" s="66">
        <v>0</v>
      </c>
      <c r="J53" s="70">
        <v>0</v>
      </c>
      <c r="K53" s="66">
        <v>0</v>
      </c>
      <c r="L53" s="70">
        <v>0</v>
      </c>
      <c r="M53" s="66">
        <v>0</v>
      </c>
      <c r="N53" s="70">
        <v>0</v>
      </c>
      <c r="O53" s="66">
        <v>0</v>
      </c>
      <c r="P53" s="70">
        <v>0</v>
      </c>
      <c r="Q53" s="40">
        <v>0</v>
      </c>
      <c r="R53" s="66">
        <v>0</v>
      </c>
      <c r="S53" s="66">
        <v>0</v>
      </c>
      <c r="T53" s="66">
        <v>0</v>
      </c>
      <c r="U53" s="40">
        <v>0</v>
      </c>
      <c r="V53" s="40">
        <v>0</v>
      </c>
      <c r="W53" s="40">
        <v>0</v>
      </c>
      <c r="X53" s="40">
        <v>0</v>
      </c>
      <c r="Y53" s="40">
        <v>0</v>
      </c>
      <c r="Z53" s="70">
        <v>0</v>
      </c>
      <c r="AA53" s="70">
        <v>0</v>
      </c>
      <c r="AB53" s="71">
        <f>SUMIF($D$2:$AA$2, "No. of Dwelling Units Approved", D53:AA53)</f>
        <v>0</v>
      </c>
      <c r="AC53" s="69">
        <f t="shared" ref="AC53" si="14">SUMIF($D$2:$AA$2, "Value of Approvals ($000)", D53:AA53)</f>
        <v>0</v>
      </c>
    </row>
    <row r="54" spans="1:29" ht="11.25" customHeight="1" x14ac:dyDescent="0.2">
      <c r="A54" s="53"/>
      <c r="B54" s="95"/>
      <c r="C54" s="40" t="s">
        <v>19</v>
      </c>
      <c r="D54" s="40">
        <v>0</v>
      </c>
      <c r="E54" s="41">
        <v>0</v>
      </c>
      <c r="F54" s="40">
        <v>4</v>
      </c>
      <c r="G54" s="41">
        <v>825</v>
      </c>
      <c r="H54" s="40">
        <v>0</v>
      </c>
      <c r="I54" s="41">
        <v>0</v>
      </c>
      <c r="J54" s="40">
        <v>0</v>
      </c>
      <c r="K54" s="41">
        <v>0</v>
      </c>
      <c r="L54" s="40">
        <v>0</v>
      </c>
      <c r="M54" s="41">
        <v>0</v>
      </c>
      <c r="N54" s="40">
        <v>0</v>
      </c>
      <c r="O54" s="41">
        <v>0</v>
      </c>
      <c r="P54" s="40">
        <v>0</v>
      </c>
      <c r="Q54" s="40">
        <v>0</v>
      </c>
      <c r="R54" s="40">
        <v>0</v>
      </c>
      <c r="S54" s="41">
        <v>0</v>
      </c>
      <c r="T54" s="40">
        <v>2</v>
      </c>
      <c r="U54" s="40">
        <v>315</v>
      </c>
      <c r="V54" s="40">
        <v>0</v>
      </c>
      <c r="W54" s="40">
        <v>0</v>
      </c>
      <c r="X54" s="40">
        <v>0</v>
      </c>
      <c r="Y54" s="40">
        <v>0</v>
      </c>
      <c r="Z54" s="40">
        <v>0</v>
      </c>
      <c r="AA54" s="41">
        <v>0</v>
      </c>
      <c r="AB54" s="42">
        <f>SUMIF($D$2:$AA$2, "No. of Dwelling Units Approved", D54:AA54)</f>
        <v>6</v>
      </c>
      <c r="AC54" s="43">
        <f t="shared" si="13"/>
        <v>1140</v>
      </c>
    </row>
    <row r="55" spans="1:29" ht="12" customHeight="1" x14ac:dyDescent="0.2">
      <c r="A55" s="53"/>
      <c r="B55" s="96"/>
      <c r="C55" s="40" t="s">
        <v>14</v>
      </c>
      <c r="D55" s="40" t="s">
        <v>22</v>
      </c>
      <c r="E55" s="66">
        <v>38</v>
      </c>
      <c r="F55" s="40" t="s">
        <v>22</v>
      </c>
      <c r="G55" s="66">
        <v>336</v>
      </c>
      <c r="H55" s="40" t="s">
        <v>22</v>
      </c>
      <c r="I55" s="66">
        <v>0</v>
      </c>
      <c r="J55" s="40" t="s">
        <v>22</v>
      </c>
      <c r="K55" s="66">
        <v>0</v>
      </c>
      <c r="L55" s="40" t="s">
        <v>22</v>
      </c>
      <c r="M55" s="66">
        <v>0</v>
      </c>
      <c r="N55" s="40" t="s">
        <v>22</v>
      </c>
      <c r="O55" s="41">
        <v>0</v>
      </c>
      <c r="P55" s="40" t="s">
        <v>22</v>
      </c>
      <c r="Q55" s="40">
        <v>50</v>
      </c>
      <c r="R55" s="40" t="s">
        <v>22</v>
      </c>
      <c r="S55" s="41">
        <v>0</v>
      </c>
      <c r="T55" s="40" t="s">
        <v>22</v>
      </c>
      <c r="U55" s="40">
        <v>37</v>
      </c>
      <c r="V55" s="40" t="s">
        <v>22</v>
      </c>
      <c r="W55" s="41">
        <v>24</v>
      </c>
      <c r="X55" s="40" t="s">
        <v>22</v>
      </c>
      <c r="Y55" s="41">
        <v>0</v>
      </c>
      <c r="Z55" s="40" t="s">
        <v>22</v>
      </c>
      <c r="AA55" s="41">
        <v>0</v>
      </c>
      <c r="AB55" s="42" t="s">
        <v>22</v>
      </c>
      <c r="AC55" s="69">
        <f t="shared" si="13"/>
        <v>485</v>
      </c>
    </row>
    <row r="56" spans="1:29" ht="11.25" customHeight="1" x14ac:dyDescent="0.2">
      <c r="A56" s="53"/>
      <c r="B56" s="96"/>
      <c r="C56" s="40" t="s">
        <v>15</v>
      </c>
      <c r="D56" s="40" t="s">
        <v>22</v>
      </c>
      <c r="E56" s="66">
        <v>38</v>
      </c>
      <c r="F56" s="40" t="s">
        <v>22</v>
      </c>
      <c r="G56" s="66">
        <v>1161</v>
      </c>
      <c r="H56" s="40" t="s">
        <v>22</v>
      </c>
      <c r="I56" s="66">
        <v>0</v>
      </c>
      <c r="J56" s="40" t="s">
        <v>22</v>
      </c>
      <c r="K56" s="66">
        <v>0</v>
      </c>
      <c r="L56" s="40" t="s">
        <v>22</v>
      </c>
      <c r="M56" s="66">
        <v>0</v>
      </c>
      <c r="N56" s="40" t="s">
        <v>22</v>
      </c>
      <c r="O56" s="41">
        <v>0</v>
      </c>
      <c r="P56" s="40" t="s">
        <v>22</v>
      </c>
      <c r="Q56" s="40">
        <v>50</v>
      </c>
      <c r="R56" s="40" t="s">
        <v>22</v>
      </c>
      <c r="S56" s="41">
        <v>0</v>
      </c>
      <c r="T56" s="40" t="s">
        <v>22</v>
      </c>
      <c r="U56" s="40">
        <v>351</v>
      </c>
      <c r="V56" s="40" t="s">
        <v>22</v>
      </c>
      <c r="W56" s="41">
        <v>24</v>
      </c>
      <c r="X56" s="40" t="s">
        <v>22</v>
      </c>
      <c r="Y56" s="41">
        <v>0</v>
      </c>
      <c r="Z56" s="40" t="s">
        <v>22</v>
      </c>
      <c r="AA56" s="41">
        <v>0</v>
      </c>
      <c r="AB56" s="42" t="s">
        <v>22</v>
      </c>
      <c r="AC56" s="69">
        <f t="shared" si="13"/>
        <v>1624</v>
      </c>
    </row>
    <row r="57" spans="1:29" ht="15" x14ac:dyDescent="0.2">
      <c r="A57" s="53"/>
      <c r="B57" s="96"/>
      <c r="C57" s="40" t="s">
        <v>16</v>
      </c>
      <c r="D57" s="40" t="s">
        <v>22</v>
      </c>
      <c r="E57" s="41">
        <v>0</v>
      </c>
      <c r="F57" s="40" t="s">
        <v>22</v>
      </c>
      <c r="G57" s="41">
        <v>604</v>
      </c>
      <c r="H57" s="40" t="s">
        <v>22</v>
      </c>
      <c r="I57" s="41">
        <v>0</v>
      </c>
      <c r="J57" s="40" t="s">
        <v>22</v>
      </c>
      <c r="K57" s="41">
        <v>118</v>
      </c>
      <c r="L57" s="40" t="s">
        <v>22</v>
      </c>
      <c r="M57" s="41">
        <v>0</v>
      </c>
      <c r="N57" s="40" t="s">
        <v>22</v>
      </c>
      <c r="O57" s="41">
        <v>0</v>
      </c>
      <c r="P57" s="40" t="s">
        <v>22</v>
      </c>
      <c r="Q57" s="40">
        <v>0</v>
      </c>
      <c r="R57" s="40" t="s">
        <v>22</v>
      </c>
      <c r="S57" s="41">
        <v>0</v>
      </c>
      <c r="T57" s="40" t="s">
        <v>22</v>
      </c>
      <c r="U57" s="40">
        <v>0</v>
      </c>
      <c r="V57" s="40" t="s">
        <v>22</v>
      </c>
      <c r="W57" s="41">
        <v>0</v>
      </c>
      <c r="X57" s="40" t="s">
        <v>22</v>
      </c>
      <c r="Y57" s="41">
        <v>0</v>
      </c>
      <c r="Z57" s="40" t="s">
        <v>22</v>
      </c>
      <c r="AA57" s="41">
        <v>2324</v>
      </c>
      <c r="AB57" s="42" t="s">
        <v>22</v>
      </c>
      <c r="AC57" s="43">
        <f t="shared" si="13"/>
        <v>3046</v>
      </c>
    </row>
    <row r="58" spans="1:29" ht="15" x14ac:dyDescent="0.2">
      <c r="A58" s="53"/>
      <c r="B58" s="96"/>
      <c r="C58" s="40" t="s">
        <v>17</v>
      </c>
      <c r="D58" s="40" t="s">
        <v>22</v>
      </c>
      <c r="E58" s="66">
        <v>38</v>
      </c>
      <c r="F58" s="40" t="s">
        <v>22</v>
      </c>
      <c r="G58" s="66">
        <v>1765</v>
      </c>
      <c r="H58" s="40" t="s">
        <v>22</v>
      </c>
      <c r="I58" s="66">
        <v>0</v>
      </c>
      <c r="J58" s="40" t="s">
        <v>22</v>
      </c>
      <c r="K58" s="66">
        <v>118</v>
      </c>
      <c r="L58" s="40" t="s">
        <v>22</v>
      </c>
      <c r="M58" s="66">
        <v>0</v>
      </c>
      <c r="N58" s="40" t="s">
        <v>22</v>
      </c>
      <c r="O58" s="41">
        <v>0</v>
      </c>
      <c r="P58" s="40" t="s">
        <v>22</v>
      </c>
      <c r="Q58" s="40">
        <v>50</v>
      </c>
      <c r="R58" s="40" t="s">
        <v>22</v>
      </c>
      <c r="S58" s="41">
        <v>0</v>
      </c>
      <c r="T58" s="40" t="s">
        <v>22</v>
      </c>
      <c r="U58" s="40">
        <v>351</v>
      </c>
      <c r="V58" s="40" t="s">
        <v>22</v>
      </c>
      <c r="W58" s="41">
        <v>24</v>
      </c>
      <c r="X58" s="40" t="s">
        <v>22</v>
      </c>
      <c r="Y58" s="41">
        <v>0</v>
      </c>
      <c r="Z58" s="40" t="s">
        <v>22</v>
      </c>
      <c r="AA58" s="41">
        <v>2324</v>
      </c>
      <c r="AB58" s="42" t="s">
        <v>22</v>
      </c>
      <c r="AC58" s="69">
        <f t="shared" si="13"/>
        <v>4670</v>
      </c>
    </row>
    <row r="59" spans="1:29" x14ac:dyDescent="0.2">
      <c r="A59" s="55">
        <v>315021407</v>
      </c>
      <c r="B59" s="263" t="s">
        <v>103</v>
      </c>
      <c r="C59" s="67" t="s">
        <v>18</v>
      </c>
      <c r="D59" s="67">
        <v>0</v>
      </c>
      <c r="E59" s="57">
        <v>0</v>
      </c>
      <c r="F59" s="67">
        <v>0</v>
      </c>
      <c r="G59" s="57">
        <v>0</v>
      </c>
      <c r="H59" s="67">
        <v>0</v>
      </c>
      <c r="I59" s="57">
        <v>0</v>
      </c>
      <c r="J59" s="67">
        <v>0</v>
      </c>
      <c r="K59" s="57">
        <v>0</v>
      </c>
      <c r="L59" s="67">
        <v>0</v>
      </c>
      <c r="M59" s="57">
        <v>0</v>
      </c>
      <c r="N59" s="67">
        <v>0</v>
      </c>
      <c r="O59" s="67">
        <v>0</v>
      </c>
      <c r="P59" s="67">
        <v>1</v>
      </c>
      <c r="Q59" s="67">
        <v>175</v>
      </c>
      <c r="R59" s="67">
        <v>0</v>
      </c>
      <c r="S59" s="57">
        <v>0</v>
      </c>
      <c r="T59" s="67">
        <v>0</v>
      </c>
      <c r="U59" s="67">
        <v>0</v>
      </c>
      <c r="V59" s="67">
        <v>1</v>
      </c>
      <c r="W59" s="67">
        <v>100</v>
      </c>
      <c r="X59" s="67">
        <v>0</v>
      </c>
      <c r="Y59" s="67">
        <v>0</v>
      </c>
      <c r="Z59" s="67">
        <v>0</v>
      </c>
      <c r="AA59" s="57">
        <v>0</v>
      </c>
      <c r="AB59" s="50">
        <f>SUMIF($D$2:$AA$2, "No. of Dwelling Units Approved", D59:AA59)</f>
        <v>2</v>
      </c>
      <c r="AC59" s="51">
        <f t="shared" si="0"/>
        <v>275</v>
      </c>
    </row>
    <row r="60" spans="1:29" x14ac:dyDescent="0.2">
      <c r="A60" s="55"/>
      <c r="B60" s="264"/>
      <c r="C60" s="67" t="s">
        <v>109</v>
      </c>
      <c r="D60" s="67">
        <v>0</v>
      </c>
      <c r="E60" s="57">
        <v>0</v>
      </c>
      <c r="F60" s="67">
        <v>0</v>
      </c>
      <c r="G60" s="57">
        <v>0</v>
      </c>
      <c r="H60" s="67">
        <v>0</v>
      </c>
      <c r="I60" s="57">
        <v>0</v>
      </c>
      <c r="J60" s="67">
        <v>0</v>
      </c>
      <c r="K60" s="57">
        <v>0</v>
      </c>
      <c r="L60" s="67">
        <v>0</v>
      </c>
      <c r="M60" s="57">
        <v>0</v>
      </c>
      <c r="N60" s="67">
        <v>0</v>
      </c>
      <c r="O60" s="67">
        <v>0</v>
      </c>
      <c r="P60" s="67">
        <v>3</v>
      </c>
      <c r="Q60" s="67">
        <v>1000</v>
      </c>
      <c r="R60" s="67">
        <v>0</v>
      </c>
      <c r="S60" s="57">
        <v>0</v>
      </c>
      <c r="T60" s="67">
        <v>0</v>
      </c>
      <c r="U60" s="67">
        <v>0</v>
      </c>
      <c r="V60" s="67">
        <v>0</v>
      </c>
      <c r="W60" s="67">
        <v>0</v>
      </c>
      <c r="X60" s="67">
        <v>0</v>
      </c>
      <c r="Y60" s="67">
        <v>0</v>
      </c>
      <c r="Z60" s="67">
        <v>0</v>
      </c>
      <c r="AA60" s="57">
        <v>0</v>
      </c>
      <c r="AB60" s="50">
        <f>SUMIF($D$2:$AA$2, "No. of Dwelling Units Approved", D60:AA60)</f>
        <v>3</v>
      </c>
      <c r="AC60" s="51">
        <f t="shared" si="0"/>
        <v>1000</v>
      </c>
    </row>
    <row r="61" spans="1:29" x14ac:dyDescent="0.2">
      <c r="A61" s="55"/>
      <c r="B61" s="264"/>
      <c r="C61" s="67" t="s">
        <v>110</v>
      </c>
      <c r="D61" s="67">
        <v>0</v>
      </c>
      <c r="E61" s="57">
        <v>0</v>
      </c>
      <c r="F61" s="67">
        <v>0</v>
      </c>
      <c r="G61" s="57">
        <v>0</v>
      </c>
      <c r="H61" s="67">
        <v>0</v>
      </c>
      <c r="I61" s="57">
        <v>0</v>
      </c>
      <c r="J61" s="67">
        <v>0</v>
      </c>
      <c r="K61" s="57">
        <v>0</v>
      </c>
      <c r="L61" s="67">
        <v>0</v>
      </c>
      <c r="M61" s="57">
        <v>0</v>
      </c>
      <c r="N61" s="67">
        <v>0</v>
      </c>
      <c r="O61" s="67">
        <v>0</v>
      </c>
      <c r="P61" s="67">
        <v>0</v>
      </c>
      <c r="Q61" s="67">
        <v>0</v>
      </c>
      <c r="R61" s="67">
        <v>0</v>
      </c>
      <c r="S61" s="57">
        <v>0</v>
      </c>
      <c r="T61" s="67">
        <v>0</v>
      </c>
      <c r="U61" s="67">
        <v>0</v>
      </c>
      <c r="V61" s="67">
        <v>0</v>
      </c>
      <c r="W61" s="67">
        <v>0</v>
      </c>
      <c r="X61" s="67">
        <v>0</v>
      </c>
      <c r="Y61" s="67">
        <v>0</v>
      </c>
      <c r="Z61" s="67">
        <v>0</v>
      </c>
      <c r="AA61" s="57">
        <v>0</v>
      </c>
      <c r="AB61" s="50">
        <f>SUMIF($D$2:$AA$2, "No. of Dwelling Units Approved", D61:AA61)</f>
        <v>0</v>
      </c>
      <c r="AC61" s="51">
        <f t="shared" ref="AC61" si="15">SUMIF($D$2:$AA$2, "Value of Approvals ($000)", D61:AA61)</f>
        <v>0</v>
      </c>
    </row>
    <row r="62" spans="1:29" x14ac:dyDescent="0.2">
      <c r="A62" s="55"/>
      <c r="B62" s="264"/>
      <c r="C62" s="67" t="s">
        <v>19</v>
      </c>
      <c r="D62" s="67">
        <v>0</v>
      </c>
      <c r="E62" s="67">
        <v>0</v>
      </c>
      <c r="F62" s="67">
        <v>0</v>
      </c>
      <c r="G62" s="57">
        <v>0</v>
      </c>
      <c r="H62" s="67">
        <v>0</v>
      </c>
      <c r="I62" s="57">
        <v>0</v>
      </c>
      <c r="J62" s="67">
        <v>0</v>
      </c>
      <c r="K62" s="57">
        <v>0</v>
      </c>
      <c r="L62" s="67">
        <v>0</v>
      </c>
      <c r="M62" s="57">
        <v>0</v>
      </c>
      <c r="N62" s="67">
        <v>0</v>
      </c>
      <c r="O62" s="67">
        <v>0</v>
      </c>
      <c r="P62" s="67">
        <v>4</v>
      </c>
      <c r="Q62" s="67">
        <v>1175</v>
      </c>
      <c r="R62" s="67">
        <v>0</v>
      </c>
      <c r="S62" s="67">
        <v>0</v>
      </c>
      <c r="T62" s="67">
        <v>0</v>
      </c>
      <c r="U62" s="67">
        <v>0</v>
      </c>
      <c r="V62" s="67">
        <v>1</v>
      </c>
      <c r="W62" s="67">
        <v>100</v>
      </c>
      <c r="X62" s="67">
        <v>0</v>
      </c>
      <c r="Y62" s="67">
        <v>0</v>
      </c>
      <c r="Z62" s="67">
        <v>0</v>
      </c>
      <c r="AA62" s="67">
        <v>0</v>
      </c>
      <c r="AB62" s="50">
        <f>SUMIF($D$2:$AA$2, "No. of Dwelling Units Approved", D62:AA62)</f>
        <v>5</v>
      </c>
      <c r="AC62" s="50">
        <f t="shared" si="0"/>
        <v>1275</v>
      </c>
    </row>
    <row r="63" spans="1:29" x14ac:dyDescent="0.2">
      <c r="A63" s="55"/>
      <c r="B63" s="264"/>
      <c r="C63" s="67" t="s">
        <v>14</v>
      </c>
      <c r="D63" s="67" t="s">
        <v>22</v>
      </c>
      <c r="E63" s="67">
        <v>172</v>
      </c>
      <c r="F63" s="67" t="s">
        <v>22</v>
      </c>
      <c r="G63" s="57">
        <v>0</v>
      </c>
      <c r="H63" s="67" t="s">
        <v>22</v>
      </c>
      <c r="I63" s="57">
        <v>0</v>
      </c>
      <c r="J63" s="67" t="s">
        <v>22</v>
      </c>
      <c r="K63" s="57">
        <v>90</v>
      </c>
      <c r="L63" s="67" t="s">
        <v>22</v>
      </c>
      <c r="M63" s="57">
        <v>0</v>
      </c>
      <c r="N63" s="67" t="s">
        <v>22</v>
      </c>
      <c r="O63" s="67">
        <v>0</v>
      </c>
      <c r="P63" s="67" t="s">
        <v>22</v>
      </c>
      <c r="Q63" s="67">
        <v>170</v>
      </c>
      <c r="R63" s="67" t="s">
        <v>22</v>
      </c>
      <c r="S63" s="67">
        <v>0</v>
      </c>
      <c r="T63" s="67" t="s">
        <v>22</v>
      </c>
      <c r="U63" s="67">
        <v>0</v>
      </c>
      <c r="V63" s="67" t="s">
        <v>22</v>
      </c>
      <c r="W63" s="67">
        <v>131</v>
      </c>
      <c r="X63" s="67" t="s">
        <v>22</v>
      </c>
      <c r="Y63" s="67">
        <v>0</v>
      </c>
      <c r="Z63" s="67" t="s">
        <v>22</v>
      </c>
      <c r="AA63" s="67">
        <v>0</v>
      </c>
      <c r="AB63" s="50" t="s">
        <v>22</v>
      </c>
      <c r="AC63" s="50">
        <f t="shared" si="0"/>
        <v>563</v>
      </c>
    </row>
    <row r="64" spans="1:29" x14ac:dyDescent="0.2">
      <c r="A64" s="55"/>
      <c r="B64" s="264"/>
      <c r="C64" s="67" t="s">
        <v>15</v>
      </c>
      <c r="D64" s="67" t="s">
        <v>22</v>
      </c>
      <c r="E64" s="67">
        <v>172</v>
      </c>
      <c r="F64" s="67" t="s">
        <v>22</v>
      </c>
      <c r="G64" s="57">
        <v>0</v>
      </c>
      <c r="H64" s="67" t="s">
        <v>22</v>
      </c>
      <c r="I64" s="57">
        <v>0</v>
      </c>
      <c r="J64" s="67" t="s">
        <v>22</v>
      </c>
      <c r="K64" s="57">
        <v>90</v>
      </c>
      <c r="L64" s="67" t="s">
        <v>22</v>
      </c>
      <c r="M64" s="57">
        <v>0</v>
      </c>
      <c r="N64" s="67" t="s">
        <v>22</v>
      </c>
      <c r="O64" s="67">
        <v>0</v>
      </c>
      <c r="P64" s="67" t="s">
        <v>22</v>
      </c>
      <c r="Q64" s="67">
        <v>1345</v>
      </c>
      <c r="R64" s="67" t="s">
        <v>22</v>
      </c>
      <c r="S64" s="67">
        <v>0</v>
      </c>
      <c r="T64" s="67" t="s">
        <v>22</v>
      </c>
      <c r="U64" s="67">
        <v>0</v>
      </c>
      <c r="V64" s="67" t="s">
        <v>22</v>
      </c>
      <c r="W64" s="67">
        <v>231</v>
      </c>
      <c r="X64" s="67" t="s">
        <v>22</v>
      </c>
      <c r="Y64" s="67">
        <v>0</v>
      </c>
      <c r="Z64" s="67" t="s">
        <v>22</v>
      </c>
      <c r="AA64" s="67">
        <v>0</v>
      </c>
      <c r="AB64" s="50" t="s">
        <v>22</v>
      </c>
      <c r="AC64" s="50">
        <f t="shared" si="0"/>
        <v>1838</v>
      </c>
    </row>
    <row r="65" spans="1:29" x14ac:dyDescent="0.2">
      <c r="A65" s="55"/>
      <c r="B65" s="264"/>
      <c r="C65" s="67" t="s">
        <v>16</v>
      </c>
      <c r="D65" s="67" t="s">
        <v>22</v>
      </c>
      <c r="E65" s="67">
        <v>0</v>
      </c>
      <c r="F65" s="67" t="s">
        <v>22</v>
      </c>
      <c r="G65" s="57">
        <v>0</v>
      </c>
      <c r="H65" s="67" t="s">
        <v>22</v>
      </c>
      <c r="I65" s="57">
        <v>0</v>
      </c>
      <c r="J65" s="67" t="s">
        <v>22</v>
      </c>
      <c r="K65" s="57">
        <v>82</v>
      </c>
      <c r="L65" s="67" t="s">
        <v>22</v>
      </c>
      <c r="M65" s="57">
        <v>0</v>
      </c>
      <c r="N65" s="67" t="s">
        <v>22</v>
      </c>
      <c r="O65" s="67">
        <v>0</v>
      </c>
      <c r="P65" s="67" t="s">
        <v>22</v>
      </c>
      <c r="Q65" s="67">
        <v>100</v>
      </c>
      <c r="R65" s="67" t="s">
        <v>22</v>
      </c>
      <c r="S65" s="67">
        <v>0</v>
      </c>
      <c r="T65" s="67" t="s">
        <v>22</v>
      </c>
      <c r="U65" s="67">
        <v>0</v>
      </c>
      <c r="V65" s="67" t="s">
        <v>22</v>
      </c>
      <c r="W65" s="67">
        <v>0</v>
      </c>
      <c r="X65" s="67" t="s">
        <v>22</v>
      </c>
      <c r="Y65" s="67">
        <v>0</v>
      </c>
      <c r="Z65" s="67" t="s">
        <v>22</v>
      </c>
      <c r="AA65" s="67">
        <v>0</v>
      </c>
      <c r="AB65" s="50" t="s">
        <v>22</v>
      </c>
      <c r="AC65" s="50">
        <f t="shared" si="0"/>
        <v>182</v>
      </c>
    </row>
    <row r="66" spans="1:29" x14ac:dyDescent="0.2">
      <c r="A66" s="100"/>
      <c r="B66" s="265"/>
      <c r="C66" s="68" t="s">
        <v>17</v>
      </c>
      <c r="D66" s="68" t="s">
        <v>22</v>
      </c>
      <c r="E66" s="68">
        <v>172</v>
      </c>
      <c r="F66" s="68" t="s">
        <v>22</v>
      </c>
      <c r="G66" s="60">
        <v>0</v>
      </c>
      <c r="H66" s="68" t="s">
        <v>22</v>
      </c>
      <c r="I66" s="60">
        <v>0</v>
      </c>
      <c r="J66" s="68" t="s">
        <v>22</v>
      </c>
      <c r="K66" s="60">
        <v>172</v>
      </c>
      <c r="L66" s="68" t="s">
        <v>22</v>
      </c>
      <c r="M66" s="60">
        <v>0</v>
      </c>
      <c r="N66" s="68" t="s">
        <v>22</v>
      </c>
      <c r="O66" s="68">
        <v>0</v>
      </c>
      <c r="P66" s="68" t="s">
        <v>22</v>
      </c>
      <c r="Q66" s="68">
        <v>1445</v>
      </c>
      <c r="R66" s="68" t="s">
        <v>22</v>
      </c>
      <c r="S66" s="68">
        <v>0</v>
      </c>
      <c r="T66" s="68" t="s">
        <v>22</v>
      </c>
      <c r="U66" s="68">
        <v>0</v>
      </c>
      <c r="V66" s="68" t="s">
        <v>22</v>
      </c>
      <c r="W66" s="68">
        <v>231</v>
      </c>
      <c r="X66" s="68" t="s">
        <v>22</v>
      </c>
      <c r="Y66" s="68">
        <v>0</v>
      </c>
      <c r="Z66" s="68" t="s">
        <v>22</v>
      </c>
      <c r="AA66" s="68">
        <v>0</v>
      </c>
      <c r="AB66" s="79" t="s">
        <v>22</v>
      </c>
      <c r="AC66" s="79">
        <f t="shared" si="0"/>
        <v>2020</v>
      </c>
    </row>
  </sheetData>
  <mergeCells count="19">
    <mergeCell ref="A35:A42"/>
    <mergeCell ref="B59:B66"/>
    <mergeCell ref="V1:W1"/>
    <mergeCell ref="X1:Y1"/>
    <mergeCell ref="Z1:AA1"/>
    <mergeCell ref="A1:A2"/>
    <mergeCell ref="AB1:AC1"/>
    <mergeCell ref="B3:B10"/>
    <mergeCell ref="J1:K1"/>
    <mergeCell ref="L1:M1"/>
    <mergeCell ref="N1:O1"/>
    <mergeCell ref="P1:Q1"/>
    <mergeCell ref="R1:S1"/>
    <mergeCell ref="T1:U1"/>
    <mergeCell ref="B1:B2"/>
    <mergeCell ref="C1:C2"/>
    <mergeCell ref="D1:E1"/>
    <mergeCell ref="F1:G1"/>
    <mergeCell ref="H1:I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zoomScaleNormal="100" workbookViewId="0">
      <pane xSplit="3" ySplit="2" topLeftCell="D3" activePane="bottomRight" state="frozenSplit"/>
      <selection pane="topRight" activeCell="I1" sqref="I1"/>
      <selection pane="bottomLeft" activeCell="A16" sqref="A16"/>
      <selection pane="bottomRight" activeCell="AD49" sqref="AD49"/>
    </sheetView>
  </sheetViews>
  <sheetFormatPr defaultRowHeight="12" x14ac:dyDescent="0.2"/>
  <cols>
    <col min="1" max="1" width="13.140625" style="22" customWidth="1"/>
    <col min="2" max="2" width="21.5703125" style="18" customWidth="1"/>
    <col min="3" max="3" width="26.42578125" style="18" customWidth="1"/>
    <col min="4" max="5" width="9.140625" style="18"/>
    <col min="6" max="27" width="9.140625" style="18" customWidth="1"/>
    <col min="28" max="16384" width="9.140625" style="18"/>
  </cols>
  <sheetData>
    <row r="1" spans="1:29" x14ac:dyDescent="0.2">
      <c r="A1" s="258" t="s">
        <v>0</v>
      </c>
      <c r="B1" s="253" t="s">
        <v>1</v>
      </c>
      <c r="C1" s="254" t="s">
        <v>2</v>
      </c>
      <c r="D1" s="238">
        <v>42552</v>
      </c>
      <c r="E1" s="239"/>
      <c r="F1" s="238">
        <v>42583</v>
      </c>
      <c r="G1" s="239"/>
      <c r="H1" s="238">
        <v>42614</v>
      </c>
      <c r="I1" s="239"/>
      <c r="J1" s="238">
        <v>42644</v>
      </c>
      <c r="K1" s="239"/>
      <c r="L1" s="238">
        <v>42675</v>
      </c>
      <c r="M1" s="239"/>
      <c r="N1" s="238">
        <v>42705</v>
      </c>
      <c r="O1" s="239"/>
      <c r="P1" s="238">
        <v>42736</v>
      </c>
      <c r="Q1" s="239"/>
      <c r="R1" s="240">
        <v>42767</v>
      </c>
      <c r="S1" s="241"/>
      <c r="T1" s="240">
        <v>42795</v>
      </c>
      <c r="U1" s="241"/>
      <c r="V1" s="240">
        <v>42826</v>
      </c>
      <c r="W1" s="241"/>
      <c r="X1" s="240">
        <v>42856</v>
      </c>
      <c r="Y1" s="241"/>
      <c r="Z1" s="240">
        <v>42887</v>
      </c>
      <c r="AA1" s="241"/>
      <c r="AB1" s="251" t="s">
        <v>13</v>
      </c>
      <c r="AC1" s="251"/>
    </row>
    <row r="2" spans="1:29" ht="58.5" customHeight="1" x14ac:dyDescent="0.2">
      <c r="A2" s="258"/>
      <c r="B2" s="253"/>
      <c r="C2" s="254"/>
      <c r="D2" s="56" t="s">
        <v>3</v>
      </c>
      <c r="E2" s="56" t="s">
        <v>20</v>
      </c>
      <c r="F2" s="56" t="s">
        <v>3</v>
      </c>
      <c r="G2" s="56" t="s">
        <v>20</v>
      </c>
      <c r="H2" s="56" t="s">
        <v>3</v>
      </c>
      <c r="I2" s="56" t="s">
        <v>20</v>
      </c>
      <c r="J2" s="56" t="s">
        <v>3</v>
      </c>
      <c r="K2" s="56" t="s">
        <v>20</v>
      </c>
      <c r="L2" s="56" t="s">
        <v>3</v>
      </c>
      <c r="M2" s="56" t="s">
        <v>20</v>
      </c>
      <c r="N2" s="56" t="s">
        <v>3</v>
      </c>
      <c r="O2" s="56" t="s">
        <v>20</v>
      </c>
      <c r="P2" s="56" t="s">
        <v>3</v>
      </c>
      <c r="Q2" s="56" t="s">
        <v>20</v>
      </c>
      <c r="R2" s="56" t="s">
        <v>3</v>
      </c>
      <c r="S2" s="56" t="s">
        <v>20</v>
      </c>
      <c r="T2" s="56" t="s">
        <v>3</v>
      </c>
      <c r="U2" s="56" t="s">
        <v>20</v>
      </c>
      <c r="V2" s="56" t="s">
        <v>3</v>
      </c>
      <c r="W2" s="56" t="s">
        <v>20</v>
      </c>
      <c r="X2" s="56" t="s">
        <v>3</v>
      </c>
      <c r="Y2" s="56" t="s">
        <v>20</v>
      </c>
      <c r="Z2" s="56" t="s">
        <v>3</v>
      </c>
      <c r="AA2" s="56" t="s">
        <v>20</v>
      </c>
      <c r="AB2" s="74" t="s">
        <v>3</v>
      </c>
      <c r="AC2" s="74" t="s">
        <v>20</v>
      </c>
    </row>
    <row r="3" spans="1:29" x14ac:dyDescent="0.2">
      <c r="A3" s="53">
        <v>306</v>
      </c>
      <c r="B3" s="40" t="s">
        <v>92</v>
      </c>
      <c r="C3" s="40" t="s">
        <v>18</v>
      </c>
      <c r="D3" s="40">
        <v>69</v>
      </c>
      <c r="E3" s="41">
        <v>20364</v>
      </c>
      <c r="F3" s="40">
        <v>66</v>
      </c>
      <c r="G3" s="41">
        <v>17777</v>
      </c>
      <c r="H3" s="40">
        <v>81</v>
      </c>
      <c r="I3" s="41">
        <v>23413</v>
      </c>
      <c r="J3" s="40">
        <v>61</v>
      </c>
      <c r="K3" s="41">
        <v>18434</v>
      </c>
      <c r="L3" s="40">
        <v>65</v>
      </c>
      <c r="M3" s="41">
        <v>23525</v>
      </c>
      <c r="N3" s="40">
        <v>55</v>
      </c>
      <c r="O3" s="41">
        <v>15283</v>
      </c>
      <c r="P3" s="40">
        <v>42</v>
      </c>
      <c r="Q3" s="41">
        <v>13504</v>
      </c>
      <c r="R3" s="40">
        <v>74</v>
      </c>
      <c r="S3" s="41">
        <v>23330</v>
      </c>
      <c r="T3" s="40">
        <v>75</v>
      </c>
      <c r="U3" s="41">
        <v>24046</v>
      </c>
      <c r="V3" s="40">
        <v>37</v>
      </c>
      <c r="W3" s="41">
        <v>10220</v>
      </c>
      <c r="X3" s="40">
        <v>106</v>
      </c>
      <c r="Y3" s="41">
        <v>33832</v>
      </c>
      <c r="Z3" s="40">
        <v>90</v>
      </c>
      <c r="AA3" s="41">
        <v>24591</v>
      </c>
      <c r="AB3" s="42">
        <f>SUMIF($D$2:$AA$2, "No. of Dwelling Units Approved", D3:AA3)</f>
        <v>821</v>
      </c>
      <c r="AC3" s="43">
        <f>SUMIF($D$2:$AA$2, "Value of Approvals ($000)", D3:AA3)</f>
        <v>248319</v>
      </c>
    </row>
    <row r="4" spans="1:29" x14ac:dyDescent="0.2">
      <c r="A4" s="53"/>
      <c r="B4" s="40"/>
      <c r="C4" s="40" t="s">
        <v>109</v>
      </c>
      <c r="D4" s="40">
        <v>2</v>
      </c>
      <c r="E4" s="41">
        <v>402</v>
      </c>
      <c r="F4" s="40">
        <v>0</v>
      </c>
      <c r="G4" s="41">
        <v>0</v>
      </c>
      <c r="H4" s="40">
        <v>29</v>
      </c>
      <c r="I4" s="41">
        <v>6024</v>
      </c>
      <c r="J4" s="40">
        <v>4</v>
      </c>
      <c r="K4" s="41">
        <v>500</v>
      </c>
      <c r="L4" s="40">
        <v>0</v>
      </c>
      <c r="M4" s="41">
        <v>0</v>
      </c>
      <c r="N4" s="40">
        <v>0</v>
      </c>
      <c r="O4" s="41">
        <v>0</v>
      </c>
      <c r="P4" s="40">
        <v>2</v>
      </c>
      <c r="Q4" s="41">
        <v>370</v>
      </c>
      <c r="R4" s="40">
        <v>0</v>
      </c>
      <c r="S4" s="41">
        <v>0</v>
      </c>
      <c r="T4" s="40">
        <v>4</v>
      </c>
      <c r="U4" s="41">
        <v>680</v>
      </c>
      <c r="V4" s="40">
        <v>7</v>
      </c>
      <c r="W4" s="41">
        <v>1170</v>
      </c>
      <c r="X4" s="40">
        <v>4</v>
      </c>
      <c r="Y4" s="41">
        <v>709</v>
      </c>
      <c r="Z4" s="40">
        <v>0</v>
      </c>
      <c r="AA4" s="41">
        <v>0</v>
      </c>
      <c r="AB4" s="42">
        <f>SUMIF($D$2:$AA$2, "No. of Dwelling Units Approved", D4:AA4)</f>
        <v>52</v>
      </c>
      <c r="AC4" s="43">
        <f t="shared" ref="AC4:AC60" si="0">SUMIF($D$2:$AA$2, "Value of Approvals ($000)", D4:AA4)</f>
        <v>9855</v>
      </c>
    </row>
    <row r="5" spans="1:29" x14ac:dyDescent="0.2">
      <c r="A5" s="53"/>
      <c r="B5" s="40"/>
      <c r="C5" s="40" t="s">
        <v>110</v>
      </c>
      <c r="D5" s="40">
        <v>35</v>
      </c>
      <c r="E5" s="41">
        <v>10000</v>
      </c>
      <c r="F5" s="40">
        <v>0</v>
      </c>
      <c r="G5" s="41">
        <v>0</v>
      </c>
      <c r="H5" s="40">
        <v>0</v>
      </c>
      <c r="I5" s="41">
        <v>0</v>
      </c>
      <c r="J5" s="40">
        <v>0</v>
      </c>
      <c r="K5" s="41">
        <v>0</v>
      </c>
      <c r="L5" s="40">
        <v>0</v>
      </c>
      <c r="M5" s="41">
        <v>0</v>
      </c>
      <c r="N5" s="40">
        <v>0</v>
      </c>
      <c r="O5" s="41">
        <v>0</v>
      </c>
      <c r="P5" s="40">
        <v>0</v>
      </c>
      <c r="Q5" s="41">
        <v>0</v>
      </c>
      <c r="R5" s="40">
        <v>0</v>
      </c>
      <c r="S5" s="41">
        <v>0</v>
      </c>
      <c r="T5" s="40">
        <v>0</v>
      </c>
      <c r="U5" s="41">
        <v>0</v>
      </c>
      <c r="V5" s="40">
        <v>0</v>
      </c>
      <c r="W5" s="41">
        <v>0</v>
      </c>
      <c r="X5" s="40">
        <v>0</v>
      </c>
      <c r="Y5" s="41">
        <v>0</v>
      </c>
      <c r="Z5" s="40">
        <v>0</v>
      </c>
      <c r="AA5" s="41">
        <v>0</v>
      </c>
      <c r="AB5" s="42">
        <f>SUMIF($D$2:$AA$2, "No. of Dwelling Units Approved", D5:AA5)</f>
        <v>35</v>
      </c>
      <c r="AC5" s="43">
        <f t="shared" ref="AC5" si="1">SUMIF($D$2:$AA$2, "Value of Approvals ($000)", D5:AA5)</f>
        <v>10000</v>
      </c>
    </row>
    <row r="6" spans="1:29" x14ac:dyDescent="0.2">
      <c r="A6" s="53"/>
      <c r="B6" s="40"/>
      <c r="C6" s="40" t="s">
        <v>19</v>
      </c>
      <c r="D6" s="40">
        <v>106</v>
      </c>
      <c r="E6" s="41">
        <v>30766</v>
      </c>
      <c r="F6" s="40">
        <v>66</v>
      </c>
      <c r="G6" s="41">
        <v>17777</v>
      </c>
      <c r="H6" s="40">
        <v>110</v>
      </c>
      <c r="I6" s="41">
        <v>29437</v>
      </c>
      <c r="J6" s="40">
        <v>65</v>
      </c>
      <c r="K6" s="41">
        <v>18934</v>
      </c>
      <c r="L6" s="40">
        <v>65</v>
      </c>
      <c r="M6" s="41">
        <v>23525</v>
      </c>
      <c r="N6" s="40">
        <v>55</v>
      </c>
      <c r="O6" s="41">
        <v>15283</v>
      </c>
      <c r="P6" s="40">
        <v>44</v>
      </c>
      <c r="Q6" s="41">
        <v>13874</v>
      </c>
      <c r="R6" s="40">
        <v>74</v>
      </c>
      <c r="S6" s="41">
        <v>23330</v>
      </c>
      <c r="T6" s="40">
        <v>79</v>
      </c>
      <c r="U6" s="41">
        <v>24726</v>
      </c>
      <c r="V6" s="40">
        <v>44</v>
      </c>
      <c r="W6" s="41">
        <v>11389</v>
      </c>
      <c r="X6" s="40">
        <v>110</v>
      </c>
      <c r="Y6" s="41">
        <v>34541</v>
      </c>
      <c r="Z6" s="40">
        <v>90</v>
      </c>
      <c r="AA6" s="41">
        <v>24591</v>
      </c>
      <c r="AB6" s="42">
        <f>SUMIF($D$2:$AA$2, "No. of Dwelling Units Approved", D6:AA6)</f>
        <v>908</v>
      </c>
      <c r="AC6" s="43">
        <f t="shared" si="0"/>
        <v>268173</v>
      </c>
    </row>
    <row r="7" spans="1:29" x14ac:dyDescent="0.2">
      <c r="A7" s="53"/>
      <c r="B7" s="40"/>
      <c r="C7" s="40" t="s">
        <v>14</v>
      </c>
      <c r="D7" s="40" t="s">
        <v>22</v>
      </c>
      <c r="E7" s="41">
        <v>3573</v>
      </c>
      <c r="F7" s="40" t="s">
        <v>22</v>
      </c>
      <c r="G7" s="41">
        <v>4514</v>
      </c>
      <c r="H7" s="40" t="s">
        <v>22</v>
      </c>
      <c r="I7" s="41">
        <v>5976</v>
      </c>
      <c r="J7" s="40" t="s">
        <v>22</v>
      </c>
      <c r="K7" s="41">
        <v>4357</v>
      </c>
      <c r="L7" s="40" t="s">
        <v>22</v>
      </c>
      <c r="M7" s="41">
        <v>4014</v>
      </c>
      <c r="N7" s="40" t="s">
        <v>22</v>
      </c>
      <c r="O7" s="41">
        <v>3348</v>
      </c>
      <c r="P7" s="40" t="s">
        <v>22</v>
      </c>
      <c r="Q7" s="41">
        <v>4285</v>
      </c>
      <c r="R7" s="40" t="s">
        <v>22</v>
      </c>
      <c r="S7" s="41">
        <v>4819</v>
      </c>
      <c r="T7" s="40" t="s">
        <v>22</v>
      </c>
      <c r="U7" s="41">
        <v>4426</v>
      </c>
      <c r="V7" s="40" t="s">
        <v>22</v>
      </c>
      <c r="W7" s="41">
        <v>2115</v>
      </c>
      <c r="X7" s="40" t="s">
        <v>22</v>
      </c>
      <c r="Y7" s="41">
        <v>4081</v>
      </c>
      <c r="Z7" s="40" t="s">
        <v>22</v>
      </c>
      <c r="AA7" s="41">
        <v>3926</v>
      </c>
      <c r="AB7" s="42" t="s">
        <v>22</v>
      </c>
      <c r="AC7" s="43">
        <f t="shared" si="0"/>
        <v>49434</v>
      </c>
    </row>
    <row r="8" spans="1:29" x14ac:dyDescent="0.2">
      <c r="A8" s="53"/>
      <c r="B8" s="40"/>
      <c r="C8" s="40" t="s">
        <v>15</v>
      </c>
      <c r="D8" s="40" t="s">
        <v>22</v>
      </c>
      <c r="E8" s="41">
        <v>34339</v>
      </c>
      <c r="F8" s="40" t="s">
        <v>22</v>
      </c>
      <c r="G8" s="41">
        <v>22291</v>
      </c>
      <c r="H8" s="40" t="s">
        <v>22</v>
      </c>
      <c r="I8" s="41">
        <v>35413</v>
      </c>
      <c r="J8" s="40" t="s">
        <v>22</v>
      </c>
      <c r="K8" s="41">
        <v>23291</v>
      </c>
      <c r="L8" s="40" t="s">
        <v>22</v>
      </c>
      <c r="M8" s="41">
        <v>27540</v>
      </c>
      <c r="N8" s="40" t="s">
        <v>22</v>
      </c>
      <c r="O8" s="41">
        <v>18631</v>
      </c>
      <c r="P8" s="40" t="s">
        <v>22</v>
      </c>
      <c r="Q8" s="41">
        <v>18158</v>
      </c>
      <c r="R8" s="40" t="s">
        <v>22</v>
      </c>
      <c r="S8" s="41">
        <v>28148</v>
      </c>
      <c r="T8" s="40" t="s">
        <v>22</v>
      </c>
      <c r="U8" s="41">
        <v>29151</v>
      </c>
      <c r="V8" s="40" t="s">
        <v>22</v>
      </c>
      <c r="W8" s="41">
        <v>13504</v>
      </c>
      <c r="X8" s="40" t="s">
        <v>22</v>
      </c>
      <c r="Y8" s="41">
        <v>38623</v>
      </c>
      <c r="Z8" s="40" t="s">
        <v>22</v>
      </c>
      <c r="AA8" s="41">
        <v>28517</v>
      </c>
      <c r="AB8" s="42" t="s">
        <v>22</v>
      </c>
      <c r="AC8" s="43">
        <f t="shared" si="0"/>
        <v>317606</v>
      </c>
    </row>
    <row r="9" spans="1:29" x14ac:dyDescent="0.2">
      <c r="A9" s="53"/>
      <c r="B9" s="40"/>
      <c r="C9" s="40" t="s">
        <v>16</v>
      </c>
      <c r="D9" s="40" t="s">
        <v>22</v>
      </c>
      <c r="E9" s="41">
        <v>16142</v>
      </c>
      <c r="F9" s="40" t="s">
        <v>22</v>
      </c>
      <c r="G9" s="41">
        <v>3547</v>
      </c>
      <c r="H9" s="40" t="s">
        <v>22</v>
      </c>
      <c r="I9" s="41">
        <v>5099</v>
      </c>
      <c r="J9" s="40" t="s">
        <v>22</v>
      </c>
      <c r="K9" s="41">
        <v>79572</v>
      </c>
      <c r="L9" s="40" t="s">
        <v>22</v>
      </c>
      <c r="M9" s="41">
        <v>4076</v>
      </c>
      <c r="N9" s="40" t="s">
        <v>22</v>
      </c>
      <c r="O9" s="41">
        <v>4809</v>
      </c>
      <c r="P9" s="40" t="s">
        <v>22</v>
      </c>
      <c r="Q9" s="41">
        <v>9442</v>
      </c>
      <c r="R9" s="40" t="s">
        <v>22</v>
      </c>
      <c r="S9" s="41">
        <v>11594</v>
      </c>
      <c r="T9" s="40" t="s">
        <v>22</v>
      </c>
      <c r="U9" s="41">
        <v>18221</v>
      </c>
      <c r="V9" s="40" t="s">
        <v>22</v>
      </c>
      <c r="W9" s="41">
        <v>556</v>
      </c>
      <c r="X9" s="40" t="s">
        <v>22</v>
      </c>
      <c r="Y9" s="41">
        <v>72058</v>
      </c>
      <c r="Z9" s="40" t="s">
        <v>22</v>
      </c>
      <c r="AA9" s="41">
        <v>19112</v>
      </c>
      <c r="AB9" s="42" t="s">
        <v>22</v>
      </c>
      <c r="AC9" s="43">
        <f t="shared" si="0"/>
        <v>244228</v>
      </c>
    </row>
    <row r="10" spans="1:29" x14ac:dyDescent="0.2">
      <c r="A10" s="53"/>
      <c r="B10" s="40"/>
      <c r="C10" s="40" t="s">
        <v>17</v>
      </c>
      <c r="D10" s="40" t="s">
        <v>22</v>
      </c>
      <c r="E10" s="41">
        <v>50481</v>
      </c>
      <c r="F10" s="40" t="s">
        <v>22</v>
      </c>
      <c r="G10" s="41">
        <v>25838</v>
      </c>
      <c r="H10" s="40" t="s">
        <v>22</v>
      </c>
      <c r="I10" s="41">
        <v>40512</v>
      </c>
      <c r="J10" s="40" t="s">
        <v>22</v>
      </c>
      <c r="K10" s="41">
        <v>102863</v>
      </c>
      <c r="L10" s="40" t="s">
        <v>22</v>
      </c>
      <c r="M10" s="41">
        <v>31615</v>
      </c>
      <c r="N10" s="40" t="s">
        <v>22</v>
      </c>
      <c r="O10" s="41">
        <v>23440</v>
      </c>
      <c r="P10" s="40" t="s">
        <v>22</v>
      </c>
      <c r="Q10" s="41">
        <v>27600</v>
      </c>
      <c r="R10" s="40" t="s">
        <v>22</v>
      </c>
      <c r="S10" s="41">
        <v>39743</v>
      </c>
      <c r="T10" s="40" t="s">
        <v>22</v>
      </c>
      <c r="U10" s="41">
        <v>47373</v>
      </c>
      <c r="V10" s="40" t="s">
        <v>22</v>
      </c>
      <c r="W10" s="41">
        <v>14060</v>
      </c>
      <c r="X10" s="40" t="s">
        <v>22</v>
      </c>
      <c r="Y10" s="41">
        <v>110681</v>
      </c>
      <c r="Z10" s="40" t="s">
        <v>22</v>
      </c>
      <c r="AA10" s="41">
        <v>47628</v>
      </c>
      <c r="AB10" s="42" t="s">
        <v>22</v>
      </c>
      <c r="AC10" s="43">
        <f t="shared" si="0"/>
        <v>561834</v>
      </c>
    </row>
    <row r="11" spans="1:29" x14ac:dyDescent="0.2">
      <c r="A11" s="54">
        <v>31501</v>
      </c>
      <c r="B11" s="44" t="s">
        <v>43</v>
      </c>
      <c r="C11" s="44" t="s">
        <v>18</v>
      </c>
      <c r="D11" s="44">
        <v>1</v>
      </c>
      <c r="E11" s="45">
        <v>497</v>
      </c>
      <c r="F11" s="44">
        <v>1</v>
      </c>
      <c r="G11" s="45">
        <v>420</v>
      </c>
      <c r="H11" s="18">
        <v>5</v>
      </c>
      <c r="I11" s="45">
        <v>2108</v>
      </c>
      <c r="J11" s="44">
        <v>37</v>
      </c>
      <c r="K11" s="45">
        <v>11025</v>
      </c>
      <c r="L11" s="44">
        <v>13</v>
      </c>
      <c r="M11" s="45">
        <v>4308</v>
      </c>
      <c r="N11" s="44">
        <v>5</v>
      </c>
      <c r="O11" s="45">
        <v>2028</v>
      </c>
      <c r="P11" s="44">
        <v>6</v>
      </c>
      <c r="Q11" s="18">
        <v>2096</v>
      </c>
      <c r="R11" s="44">
        <v>18</v>
      </c>
      <c r="S11" s="45">
        <v>6791</v>
      </c>
      <c r="T11" s="44">
        <v>3</v>
      </c>
      <c r="U11" s="45">
        <v>723</v>
      </c>
      <c r="V11" s="44">
        <v>39</v>
      </c>
      <c r="W11" s="45">
        <v>19276</v>
      </c>
      <c r="X11" s="44">
        <v>44</v>
      </c>
      <c r="Y11" s="45">
        <v>18400</v>
      </c>
      <c r="Z11" s="44">
        <v>49</v>
      </c>
      <c r="AA11" s="45">
        <v>19473</v>
      </c>
      <c r="AB11" s="50">
        <f>SUMIF($D$2:$AA$2, "No. of Dwelling Units Approved", D11:AA11)</f>
        <v>221</v>
      </c>
      <c r="AC11" s="51">
        <f t="shared" si="0"/>
        <v>87145</v>
      </c>
    </row>
    <row r="12" spans="1:29" x14ac:dyDescent="0.2">
      <c r="A12" s="54"/>
      <c r="B12" s="44"/>
      <c r="C12" s="44" t="s">
        <v>109</v>
      </c>
      <c r="D12" s="44">
        <v>8</v>
      </c>
      <c r="E12" s="45">
        <v>3688</v>
      </c>
      <c r="F12" s="44">
        <v>0</v>
      </c>
      <c r="G12" s="45">
        <v>0</v>
      </c>
      <c r="H12" s="18">
        <v>0</v>
      </c>
      <c r="I12" s="45">
        <v>0</v>
      </c>
      <c r="J12" s="44">
        <v>0</v>
      </c>
      <c r="K12" s="45">
        <v>0</v>
      </c>
      <c r="L12" s="44">
        <v>0</v>
      </c>
      <c r="M12" s="45">
        <v>0</v>
      </c>
      <c r="N12" s="44">
        <v>0</v>
      </c>
      <c r="O12" s="45">
        <v>0</v>
      </c>
      <c r="P12" s="44">
        <v>0</v>
      </c>
      <c r="Q12" s="18">
        <v>0</v>
      </c>
      <c r="R12" s="44">
        <v>0</v>
      </c>
      <c r="S12" s="45">
        <v>0</v>
      </c>
      <c r="T12" s="44">
        <v>0</v>
      </c>
      <c r="U12" s="45">
        <v>0</v>
      </c>
      <c r="V12" s="44">
        <v>0</v>
      </c>
      <c r="W12" s="45">
        <v>0</v>
      </c>
      <c r="X12" s="44">
        <v>2</v>
      </c>
      <c r="Y12" s="45">
        <v>234</v>
      </c>
      <c r="Z12" s="44">
        <v>0</v>
      </c>
      <c r="AA12" s="45">
        <v>0</v>
      </c>
      <c r="AB12" s="50">
        <f>SUMIF($D$2:$AA$2, "No. of Dwelling Units Approved", D12:AA12)</f>
        <v>10</v>
      </c>
      <c r="AC12" s="51">
        <f t="shared" si="0"/>
        <v>3922</v>
      </c>
    </row>
    <row r="13" spans="1:29" x14ac:dyDescent="0.2">
      <c r="A13" s="54"/>
      <c r="B13" s="44"/>
      <c r="C13" s="44" t="s">
        <v>110</v>
      </c>
      <c r="D13" s="44">
        <v>0</v>
      </c>
      <c r="E13" s="45">
        <v>0</v>
      </c>
      <c r="F13" s="44">
        <v>0</v>
      </c>
      <c r="G13" s="45">
        <v>0</v>
      </c>
      <c r="H13" s="18">
        <v>0</v>
      </c>
      <c r="I13" s="45">
        <v>0</v>
      </c>
      <c r="J13" s="44">
        <v>0</v>
      </c>
      <c r="K13" s="45">
        <v>0</v>
      </c>
      <c r="L13" s="44">
        <v>0</v>
      </c>
      <c r="M13" s="45">
        <v>0</v>
      </c>
      <c r="N13" s="44">
        <v>0</v>
      </c>
      <c r="O13" s="45">
        <v>0</v>
      </c>
      <c r="P13" s="44">
        <v>0</v>
      </c>
      <c r="Q13" s="18">
        <v>0</v>
      </c>
      <c r="R13" s="44">
        <v>0</v>
      </c>
      <c r="S13" s="45">
        <v>0</v>
      </c>
      <c r="T13" s="44">
        <v>0</v>
      </c>
      <c r="U13" s="45">
        <v>0</v>
      </c>
      <c r="V13" s="44">
        <v>0</v>
      </c>
      <c r="W13" s="45">
        <v>0</v>
      </c>
      <c r="X13" s="44">
        <v>0</v>
      </c>
      <c r="Y13" s="45">
        <v>0</v>
      </c>
      <c r="Z13" s="44">
        <v>0</v>
      </c>
      <c r="AA13" s="45">
        <v>0</v>
      </c>
      <c r="AB13" s="50">
        <f>SUMIF($D$2:$AA$2, "No. of Dwelling Units Approved", D13:AA13)</f>
        <v>0</v>
      </c>
      <c r="AC13" s="51">
        <f t="shared" ref="AC13" si="2">SUMIF($D$2:$AA$2, "Value of Approvals ($000)", D13:AA13)</f>
        <v>0</v>
      </c>
    </row>
    <row r="14" spans="1:29" x14ac:dyDescent="0.2">
      <c r="A14" s="54"/>
      <c r="B14" s="44"/>
      <c r="C14" s="44" t="s">
        <v>19</v>
      </c>
      <c r="D14" s="44">
        <v>9</v>
      </c>
      <c r="E14" s="45">
        <v>4186</v>
      </c>
      <c r="F14" s="44">
        <v>1</v>
      </c>
      <c r="G14" s="45">
        <v>420</v>
      </c>
      <c r="H14" s="18">
        <v>5</v>
      </c>
      <c r="I14" s="45">
        <v>2108</v>
      </c>
      <c r="J14" s="44">
        <v>37</v>
      </c>
      <c r="K14" s="45">
        <v>11025</v>
      </c>
      <c r="L14" s="44">
        <v>13</v>
      </c>
      <c r="M14" s="45">
        <v>4308</v>
      </c>
      <c r="N14" s="44">
        <v>5</v>
      </c>
      <c r="O14" s="45">
        <v>2028</v>
      </c>
      <c r="P14" s="44">
        <v>6</v>
      </c>
      <c r="Q14" s="18">
        <v>2096</v>
      </c>
      <c r="R14" s="44">
        <v>18</v>
      </c>
      <c r="S14" s="45">
        <v>6791</v>
      </c>
      <c r="T14" s="44">
        <v>3</v>
      </c>
      <c r="U14" s="45">
        <v>723</v>
      </c>
      <c r="V14" s="44">
        <v>39</v>
      </c>
      <c r="W14" s="45">
        <v>19276</v>
      </c>
      <c r="X14" s="44">
        <v>46</v>
      </c>
      <c r="Y14" s="45">
        <v>18634</v>
      </c>
      <c r="Z14" s="44">
        <v>49</v>
      </c>
      <c r="AA14" s="45">
        <v>19473</v>
      </c>
      <c r="AB14" s="50">
        <f>SUMIF($D$2:$AA$2, "No. of Dwelling Units Approved", D14:AA14)</f>
        <v>231</v>
      </c>
      <c r="AC14" s="51">
        <f t="shared" si="0"/>
        <v>91068</v>
      </c>
    </row>
    <row r="15" spans="1:29" x14ac:dyDescent="0.2">
      <c r="A15" s="54"/>
      <c r="B15" s="44"/>
      <c r="C15" s="44" t="s">
        <v>14</v>
      </c>
      <c r="D15" s="44" t="s">
        <v>22</v>
      </c>
      <c r="E15" s="45">
        <v>291</v>
      </c>
      <c r="F15" s="44" t="s">
        <v>22</v>
      </c>
      <c r="G15" s="45">
        <v>166</v>
      </c>
      <c r="H15" s="44" t="s">
        <v>22</v>
      </c>
      <c r="I15" s="45">
        <v>496</v>
      </c>
      <c r="J15" s="44" t="s">
        <v>22</v>
      </c>
      <c r="K15" s="45">
        <v>143</v>
      </c>
      <c r="L15" s="44" t="s">
        <v>22</v>
      </c>
      <c r="M15" s="45">
        <v>381</v>
      </c>
      <c r="N15" s="44" t="s">
        <v>22</v>
      </c>
      <c r="O15" s="45">
        <v>97</v>
      </c>
      <c r="P15" s="44" t="s">
        <v>22</v>
      </c>
      <c r="Q15" s="18">
        <v>10</v>
      </c>
      <c r="R15" s="44" t="s">
        <v>22</v>
      </c>
      <c r="S15" s="45">
        <v>1550</v>
      </c>
      <c r="T15" s="44" t="s">
        <v>22</v>
      </c>
      <c r="U15" s="45">
        <v>73</v>
      </c>
      <c r="V15" s="44" t="s">
        <v>22</v>
      </c>
      <c r="W15" s="45">
        <v>55</v>
      </c>
      <c r="X15" s="44" t="s">
        <v>22</v>
      </c>
      <c r="Y15" s="45">
        <v>52</v>
      </c>
      <c r="Z15" s="44" t="s">
        <v>22</v>
      </c>
      <c r="AA15" s="45">
        <v>232</v>
      </c>
      <c r="AB15" s="52" t="s">
        <v>22</v>
      </c>
      <c r="AC15" s="51">
        <f t="shared" si="0"/>
        <v>3546</v>
      </c>
    </row>
    <row r="16" spans="1:29" x14ac:dyDescent="0.2">
      <c r="A16" s="54"/>
      <c r="B16" s="44"/>
      <c r="C16" s="44" t="s">
        <v>15</v>
      </c>
      <c r="D16" s="44" t="s">
        <v>22</v>
      </c>
      <c r="E16" s="45">
        <v>4476</v>
      </c>
      <c r="F16" s="44" t="s">
        <v>22</v>
      </c>
      <c r="G16" s="45">
        <v>586</v>
      </c>
      <c r="H16" s="44" t="s">
        <v>22</v>
      </c>
      <c r="I16" s="45">
        <v>2604</v>
      </c>
      <c r="J16" s="44" t="s">
        <v>22</v>
      </c>
      <c r="K16" s="45">
        <v>11168</v>
      </c>
      <c r="L16" s="44" t="s">
        <v>22</v>
      </c>
      <c r="M16" s="45">
        <v>4689</v>
      </c>
      <c r="N16" s="44" t="s">
        <v>22</v>
      </c>
      <c r="O16" s="45">
        <v>2125</v>
      </c>
      <c r="P16" s="44" t="s">
        <v>22</v>
      </c>
      <c r="Q16" s="18">
        <v>2106</v>
      </c>
      <c r="R16" s="44" t="s">
        <v>22</v>
      </c>
      <c r="S16" s="45">
        <v>8342</v>
      </c>
      <c r="T16" s="44" t="s">
        <v>22</v>
      </c>
      <c r="U16" s="45">
        <v>796</v>
      </c>
      <c r="V16" s="44" t="s">
        <v>22</v>
      </c>
      <c r="W16" s="45">
        <v>19331</v>
      </c>
      <c r="X16" s="44" t="s">
        <v>22</v>
      </c>
      <c r="Y16" s="45">
        <v>18686</v>
      </c>
      <c r="Z16" s="44" t="s">
        <v>22</v>
      </c>
      <c r="AA16" s="45">
        <v>19705</v>
      </c>
      <c r="AB16" s="52" t="s">
        <v>22</v>
      </c>
      <c r="AC16" s="51">
        <f t="shared" si="0"/>
        <v>94614</v>
      </c>
    </row>
    <row r="17" spans="1:29" x14ac:dyDescent="0.2">
      <c r="A17" s="54"/>
      <c r="B17" s="44"/>
      <c r="C17" s="44" t="s">
        <v>16</v>
      </c>
      <c r="D17" s="44" t="s">
        <v>22</v>
      </c>
      <c r="E17" s="45">
        <v>290</v>
      </c>
      <c r="F17" s="44" t="s">
        <v>22</v>
      </c>
      <c r="G17" s="45">
        <v>3453</v>
      </c>
      <c r="H17" s="44" t="s">
        <v>22</v>
      </c>
      <c r="I17" s="45">
        <v>2123</v>
      </c>
      <c r="J17" s="44" t="s">
        <v>22</v>
      </c>
      <c r="K17" s="45">
        <v>1045</v>
      </c>
      <c r="L17" s="44" t="s">
        <v>22</v>
      </c>
      <c r="M17" s="45">
        <v>1366</v>
      </c>
      <c r="N17" s="44" t="s">
        <v>22</v>
      </c>
      <c r="O17" s="45">
        <v>832</v>
      </c>
      <c r="P17" s="44" t="s">
        <v>22</v>
      </c>
      <c r="Q17" s="18">
        <v>0</v>
      </c>
      <c r="R17" s="44" t="s">
        <v>22</v>
      </c>
      <c r="S17" s="45">
        <v>2700</v>
      </c>
      <c r="T17" s="44" t="s">
        <v>22</v>
      </c>
      <c r="U17" s="45">
        <v>3570</v>
      </c>
      <c r="V17" s="44" t="s">
        <v>22</v>
      </c>
      <c r="W17" s="45">
        <v>0</v>
      </c>
      <c r="X17" s="44" t="s">
        <v>22</v>
      </c>
      <c r="Y17" s="45">
        <v>80</v>
      </c>
      <c r="Z17" s="44" t="s">
        <v>22</v>
      </c>
      <c r="AA17" s="45">
        <v>25389</v>
      </c>
      <c r="AB17" s="52" t="s">
        <v>22</v>
      </c>
      <c r="AC17" s="51">
        <f t="shared" si="0"/>
        <v>40848</v>
      </c>
    </row>
    <row r="18" spans="1:29" x14ac:dyDescent="0.2">
      <c r="A18" s="54"/>
      <c r="B18" s="44"/>
      <c r="C18" s="44" t="s">
        <v>17</v>
      </c>
      <c r="D18" s="44" t="s">
        <v>22</v>
      </c>
      <c r="E18" s="45">
        <v>4766</v>
      </c>
      <c r="F18" s="44" t="s">
        <v>22</v>
      </c>
      <c r="G18" s="45">
        <v>4039</v>
      </c>
      <c r="H18" s="44" t="s">
        <v>22</v>
      </c>
      <c r="I18" s="45">
        <v>4726</v>
      </c>
      <c r="J18" s="44" t="s">
        <v>22</v>
      </c>
      <c r="K18" s="45">
        <v>12213</v>
      </c>
      <c r="L18" s="44" t="s">
        <v>22</v>
      </c>
      <c r="M18" s="45">
        <v>6055</v>
      </c>
      <c r="N18" s="44" t="s">
        <v>22</v>
      </c>
      <c r="O18" s="45">
        <v>2956</v>
      </c>
      <c r="P18" s="44" t="s">
        <v>22</v>
      </c>
      <c r="Q18" s="18">
        <v>2106</v>
      </c>
      <c r="R18" s="44" t="s">
        <v>22</v>
      </c>
      <c r="S18" s="45">
        <v>11042</v>
      </c>
      <c r="T18" s="44" t="s">
        <v>22</v>
      </c>
      <c r="U18" s="45">
        <v>4367</v>
      </c>
      <c r="V18" s="44" t="s">
        <v>22</v>
      </c>
      <c r="W18" s="45">
        <v>19331</v>
      </c>
      <c r="X18" s="44" t="s">
        <v>22</v>
      </c>
      <c r="Y18" s="45">
        <v>18766</v>
      </c>
      <c r="Z18" s="44" t="s">
        <v>22</v>
      </c>
      <c r="AA18" s="45">
        <v>45094</v>
      </c>
      <c r="AB18" s="52" t="s">
        <v>22</v>
      </c>
      <c r="AC18" s="51">
        <f t="shared" si="0"/>
        <v>135461</v>
      </c>
    </row>
    <row r="19" spans="1:29" x14ac:dyDescent="0.2">
      <c r="A19" s="53">
        <v>315021404</v>
      </c>
      <c r="B19" s="40" t="s">
        <v>44</v>
      </c>
      <c r="C19" s="40" t="s">
        <v>18</v>
      </c>
      <c r="D19" s="40">
        <v>1</v>
      </c>
      <c r="E19" s="41">
        <v>213</v>
      </c>
      <c r="F19" s="40">
        <v>1</v>
      </c>
      <c r="G19" s="41">
        <v>155</v>
      </c>
      <c r="H19" s="40">
        <v>0</v>
      </c>
      <c r="I19" s="41">
        <v>0</v>
      </c>
      <c r="J19" s="40">
        <v>0</v>
      </c>
      <c r="K19" s="41">
        <v>0</v>
      </c>
      <c r="L19" s="40">
        <v>0</v>
      </c>
      <c r="M19" s="41">
        <v>0</v>
      </c>
      <c r="N19" s="40">
        <v>0</v>
      </c>
      <c r="O19" s="40">
        <v>0</v>
      </c>
      <c r="P19" s="40">
        <v>0</v>
      </c>
      <c r="Q19" s="40">
        <v>0</v>
      </c>
      <c r="R19" s="40">
        <v>2</v>
      </c>
      <c r="S19" s="40">
        <v>544</v>
      </c>
      <c r="T19" s="40">
        <v>1</v>
      </c>
      <c r="U19" s="41">
        <v>360</v>
      </c>
      <c r="V19" s="40">
        <v>5</v>
      </c>
      <c r="W19" s="40">
        <v>1902</v>
      </c>
      <c r="X19" s="40">
        <v>7</v>
      </c>
      <c r="Y19" s="40">
        <v>2837</v>
      </c>
      <c r="Z19" s="40">
        <v>12</v>
      </c>
      <c r="AA19" s="41">
        <v>5633</v>
      </c>
      <c r="AB19" s="42">
        <f>SUMIF($D$2:$AA$2, "No. of Dwelling Units Approved", D19:AA19)</f>
        <v>29</v>
      </c>
      <c r="AC19" s="43">
        <f t="shared" si="0"/>
        <v>11644</v>
      </c>
    </row>
    <row r="20" spans="1:29" x14ac:dyDescent="0.2">
      <c r="A20" s="53"/>
      <c r="B20" s="40"/>
      <c r="C20" s="40" t="s">
        <v>109</v>
      </c>
      <c r="D20" s="40">
        <v>0</v>
      </c>
      <c r="E20" s="41">
        <v>0</v>
      </c>
      <c r="F20" s="40">
        <v>0</v>
      </c>
      <c r="G20" s="41">
        <v>0</v>
      </c>
      <c r="H20" s="40">
        <v>0</v>
      </c>
      <c r="I20" s="41">
        <v>0</v>
      </c>
      <c r="J20" s="40">
        <v>0</v>
      </c>
      <c r="K20" s="41">
        <v>0</v>
      </c>
      <c r="L20" s="40">
        <v>0</v>
      </c>
      <c r="M20" s="41">
        <v>0</v>
      </c>
      <c r="N20" s="40">
        <v>0</v>
      </c>
      <c r="O20" s="40">
        <v>0</v>
      </c>
      <c r="P20" s="40">
        <v>0</v>
      </c>
      <c r="Q20" s="40">
        <v>0</v>
      </c>
      <c r="R20" s="40">
        <v>0</v>
      </c>
      <c r="S20" s="40">
        <v>0</v>
      </c>
      <c r="T20" s="40">
        <v>2</v>
      </c>
      <c r="U20" s="41">
        <v>260</v>
      </c>
      <c r="V20" s="40">
        <v>0</v>
      </c>
      <c r="W20" s="40">
        <v>0</v>
      </c>
      <c r="X20" s="40">
        <v>0</v>
      </c>
      <c r="Y20" s="40">
        <v>0</v>
      </c>
      <c r="Z20" s="40">
        <v>0</v>
      </c>
      <c r="AA20" s="41">
        <v>0</v>
      </c>
      <c r="AB20" s="42">
        <f>SUMIF($D$2:$AA$2, "No. of Dwelling Units Approved", D20:AA20)</f>
        <v>2</v>
      </c>
      <c r="AC20" s="43">
        <f t="shared" si="0"/>
        <v>260</v>
      </c>
    </row>
    <row r="21" spans="1:29" x14ac:dyDescent="0.2">
      <c r="A21" s="53"/>
      <c r="B21" s="40"/>
      <c r="C21" s="40" t="s">
        <v>110</v>
      </c>
      <c r="D21" s="40">
        <v>0</v>
      </c>
      <c r="E21" s="41">
        <v>0</v>
      </c>
      <c r="F21" s="40">
        <v>0</v>
      </c>
      <c r="G21" s="41">
        <v>0</v>
      </c>
      <c r="H21" s="40">
        <v>0</v>
      </c>
      <c r="I21" s="41">
        <v>0</v>
      </c>
      <c r="J21" s="40">
        <v>0</v>
      </c>
      <c r="K21" s="41">
        <v>0</v>
      </c>
      <c r="L21" s="40">
        <v>0</v>
      </c>
      <c r="M21" s="41">
        <v>0</v>
      </c>
      <c r="N21" s="40">
        <v>0</v>
      </c>
      <c r="O21" s="40">
        <v>0</v>
      </c>
      <c r="P21" s="40">
        <v>0</v>
      </c>
      <c r="Q21" s="40">
        <v>0</v>
      </c>
      <c r="R21" s="40">
        <v>0</v>
      </c>
      <c r="S21" s="40">
        <v>0</v>
      </c>
      <c r="T21" s="40">
        <v>0</v>
      </c>
      <c r="U21" s="41">
        <v>0</v>
      </c>
      <c r="V21" s="40">
        <v>0</v>
      </c>
      <c r="W21" s="40">
        <v>0</v>
      </c>
      <c r="X21" s="40">
        <v>0</v>
      </c>
      <c r="Y21" s="40">
        <v>0</v>
      </c>
      <c r="Z21" s="40">
        <v>0</v>
      </c>
      <c r="AA21" s="41">
        <v>0</v>
      </c>
      <c r="AB21" s="42">
        <f>SUMIF($D$2:$AA$2, "No. of Dwelling Units Approved", D21:AA21)</f>
        <v>0</v>
      </c>
      <c r="AC21" s="43">
        <f t="shared" ref="AC21" si="3">SUMIF($D$2:$AA$2, "Value of Approvals ($000)", D21:AA21)</f>
        <v>0</v>
      </c>
    </row>
    <row r="22" spans="1:29" x14ac:dyDescent="0.2">
      <c r="A22" s="53"/>
      <c r="B22" s="40"/>
      <c r="C22" s="40" t="s">
        <v>19</v>
      </c>
      <c r="D22" s="40">
        <v>1</v>
      </c>
      <c r="E22" s="41">
        <v>213</v>
      </c>
      <c r="F22" s="40">
        <v>1</v>
      </c>
      <c r="G22" s="41">
        <v>155</v>
      </c>
      <c r="H22" s="40">
        <v>0</v>
      </c>
      <c r="I22" s="41">
        <v>0</v>
      </c>
      <c r="J22" s="40">
        <v>0</v>
      </c>
      <c r="K22" s="41">
        <v>0</v>
      </c>
      <c r="L22" s="40">
        <v>0</v>
      </c>
      <c r="M22" s="41">
        <v>0</v>
      </c>
      <c r="N22" s="40">
        <v>0</v>
      </c>
      <c r="O22" s="40">
        <v>0</v>
      </c>
      <c r="P22" s="40">
        <v>0</v>
      </c>
      <c r="Q22" s="40">
        <v>0</v>
      </c>
      <c r="R22" s="40">
        <v>2</v>
      </c>
      <c r="S22" s="40">
        <v>544</v>
      </c>
      <c r="T22" s="40">
        <v>3</v>
      </c>
      <c r="U22" s="41">
        <v>620</v>
      </c>
      <c r="V22" s="40">
        <v>5</v>
      </c>
      <c r="W22" s="40">
        <v>1902</v>
      </c>
      <c r="X22" s="40">
        <v>7</v>
      </c>
      <c r="Y22" s="40">
        <v>2837</v>
      </c>
      <c r="Z22" s="40">
        <v>12</v>
      </c>
      <c r="AA22" s="41">
        <v>5633</v>
      </c>
      <c r="AB22" s="42">
        <f>SUMIF($D$2:$AA$2, "No. of Dwelling Units Approved", D22:AA22)</f>
        <v>31</v>
      </c>
      <c r="AC22" s="43">
        <f t="shared" si="0"/>
        <v>11904</v>
      </c>
    </row>
    <row r="23" spans="1:29" x14ac:dyDescent="0.2">
      <c r="A23" s="53"/>
      <c r="B23" s="40"/>
      <c r="C23" s="40" t="s">
        <v>14</v>
      </c>
      <c r="D23" s="40" t="s">
        <v>22</v>
      </c>
      <c r="E23" s="41">
        <v>0</v>
      </c>
      <c r="F23" s="40" t="s">
        <v>22</v>
      </c>
      <c r="G23" s="41">
        <v>0</v>
      </c>
      <c r="H23" s="40" t="s">
        <v>22</v>
      </c>
      <c r="I23" s="41">
        <v>0</v>
      </c>
      <c r="J23" s="40" t="s">
        <v>22</v>
      </c>
      <c r="K23" s="41">
        <v>12</v>
      </c>
      <c r="L23" s="40" t="s">
        <v>22</v>
      </c>
      <c r="M23" s="41">
        <v>11</v>
      </c>
      <c r="N23" s="40" t="s">
        <v>22</v>
      </c>
      <c r="O23" s="40">
        <v>0</v>
      </c>
      <c r="P23" s="40" t="s">
        <v>22</v>
      </c>
      <c r="Q23" s="40">
        <v>0</v>
      </c>
      <c r="R23" s="40" t="s">
        <v>22</v>
      </c>
      <c r="S23" s="40">
        <v>0</v>
      </c>
      <c r="T23" s="40" t="s">
        <v>22</v>
      </c>
      <c r="U23" s="41">
        <v>98</v>
      </c>
      <c r="V23" s="40" t="s">
        <v>22</v>
      </c>
      <c r="W23" s="40">
        <v>0</v>
      </c>
      <c r="X23" s="40" t="s">
        <v>22</v>
      </c>
      <c r="Y23" s="40">
        <v>62</v>
      </c>
      <c r="Z23" s="40" t="s">
        <v>22</v>
      </c>
      <c r="AA23" s="41">
        <v>0</v>
      </c>
      <c r="AB23" s="42" t="s">
        <v>22</v>
      </c>
      <c r="AC23" s="43">
        <f t="shared" si="0"/>
        <v>183</v>
      </c>
    </row>
    <row r="24" spans="1:29" x14ac:dyDescent="0.2">
      <c r="A24" s="53"/>
      <c r="B24" s="40"/>
      <c r="C24" s="40" t="s">
        <v>15</v>
      </c>
      <c r="D24" s="40" t="s">
        <v>22</v>
      </c>
      <c r="E24" s="41">
        <v>213</v>
      </c>
      <c r="F24" s="40" t="s">
        <v>22</v>
      </c>
      <c r="G24" s="41">
        <v>155</v>
      </c>
      <c r="H24" s="40" t="s">
        <v>22</v>
      </c>
      <c r="I24" s="41">
        <v>0</v>
      </c>
      <c r="J24" s="40" t="s">
        <v>22</v>
      </c>
      <c r="K24" s="41">
        <v>12</v>
      </c>
      <c r="L24" s="40" t="s">
        <v>22</v>
      </c>
      <c r="M24" s="41">
        <v>11</v>
      </c>
      <c r="N24" s="40" t="s">
        <v>22</v>
      </c>
      <c r="O24" s="40">
        <v>0</v>
      </c>
      <c r="P24" s="40" t="s">
        <v>22</v>
      </c>
      <c r="Q24" s="40">
        <v>0</v>
      </c>
      <c r="R24" s="40" t="s">
        <v>22</v>
      </c>
      <c r="S24" s="40">
        <v>544</v>
      </c>
      <c r="T24" s="40" t="s">
        <v>22</v>
      </c>
      <c r="U24" s="41">
        <v>718</v>
      </c>
      <c r="V24" s="40" t="s">
        <v>22</v>
      </c>
      <c r="W24" s="40">
        <v>1902</v>
      </c>
      <c r="X24" s="40" t="s">
        <v>22</v>
      </c>
      <c r="Y24" s="40">
        <v>2899</v>
      </c>
      <c r="Z24" s="40" t="s">
        <v>22</v>
      </c>
      <c r="AA24" s="41">
        <v>5633</v>
      </c>
      <c r="AB24" s="42" t="s">
        <v>22</v>
      </c>
      <c r="AC24" s="43">
        <f t="shared" si="0"/>
        <v>12087</v>
      </c>
    </row>
    <row r="25" spans="1:29" x14ac:dyDescent="0.2">
      <c r="A25" s="53"/>
      <c r="B25" s="40"/>
      <c r="C25" s="40" t="s">
        <v>16</v>
      </c>
      <c r="D25" s="40" t="s">
        <v>22</v>
      </c>
      <c r="E25" s="41">
        <v>0</v>
      </c>
      <c r="F25" s="40" t="s">
        <v>22</v>
      </c>
      <c r="G25" s="41">
        <v>0</v>
      </c>
      <c r="H25" s="40" t="s">
        <v>22</v>
      </c>
      <c r="I25" s="41">
        <v>0</v>
      </c>
      <c r="J25" s="40" t="s">
        <v>22</v>
      </c>
      <c r="K25" s="41">
        <v>0</v>
      </c>
      <c r="L25" s="40" t="s">
        <v>22</v>
      </c>
      <c r="M25" s="41">
        <v>226</v>
      </c>
      <c r="N25" s="40" t="s">
        <v>22</v>
      </c>
      <c r="O25" s="40">
        <v>80</v>
      </c>
      <c r="P25" s="40" t="s">
        <v>22</v>
      </c>
      <c r="Q25" s="40">
        <v>0</v>
      </c>
      <c r="R25" s="40" t="s">
        <v>22</v>
      </c>
      <c r="S25" s="40">
        <v>0</v>
      </c>
      <c r="T25" s="40" t="s">
        <v>22</v>
      </c>
      <c r="U25" s="41">
        <v>0</v>
      </c>
      <c r="V25" s="40" t="s">
        <v>22</v>
      </c>
      <c r="W25" s="40">
        <v>0</v>
      </c>
      <c r="X25" s="40" t="s">
        <v>22</v>
      </c>
      <c r="Y25" s="40">
        <v>3174</v>
      </c>
      <c r="Z25" s="40" t="s">
        <v>22</v>
      </c>
      <c r="AA25" s="41">
        <v>0</v>
      </c>
      <c r="AB25" s="42" t="s">
        <v>22</v>
      </c>
      <c r="AC25" s="43">
        <f t="shared" si="0"/>
        <v>3480</v>
      </c>
    </row>
    <row r="26" spans="1:29" x14ac:dyDescent="0.2">
      <c r="A26" s="53"/>
      <c r="B26" s="40"/>
      <c r="C26" s="40" t="s">
        <v>17</v>
      </c>
      <c r="D26" s="40" t="s">
        <v>22</v>
      </c>
      <c r="E26" s="41">
        <v>213</v>
      </c>
      <c r="F26" s="40" t="s">
        <v>22</v>
      </c>
      <c r="G26" s="41">
        <v>155</v>
      </c>
      <c r="H26" s="40" t="s">
        <v>22</v>
      </c>
      <c r="I26" s="41">
        <v>0</v>
      </c>
      <c r="J26" s="40" t="s">
        <v>22</v>
      </c>
      <c r="K26" s="41">
        <v>12</v>
      </c>
      <c r="L26" s="40" t="s">
        <v>22</v>
      </c>
      <c r="M26" s="41">
        <v>237</v>
      </c>
      <c r="N26" s="40" t="s">
        <v>22</v>
      </c>
      <c r="O26" s="40">
        <v>80</v>
      </c>
      <c r="P26" s="40" t="s">
        <v>22</v>
      </c>
      <c r="Q26" s="40">
        <v>0</v>
      </c>
      <c r="R26" s="40" t="s">
        <v>22</v>
      </c>
      <c r="S26" s="40">
        <v>544</v>
      </c>
      <c r="T26" s="40" t="s">
        <v>22</v>
      </c>
      <c r="U26" s="41">
        <v>718</v>
      </c>
      <c r="V26" s="40" t="s">
        <v>22</v>
      </c>
      <c r="W26" s="40">
        <v>1902</v>
      </c>
      <c r="X26" s="40" t="s">
        <v>22</v>
      </c>
      <c r="Y26" s="40">
        <v>6073</v>
      </c>
      <c r="Z26" s="40" t="s">
        <v>22</v>
      </c>
      <c r="AA26" s="41">
        <v>5633</v>
      </c>
      <c r="AB26" s="42" t="s">
        <v>22</v>
      </c>
      <c r="AC26" s="43">
        <f t="shared" si="0"/>
        <v>15567</v>
      </c>
    </row>
    <row r="27" spans="1:29" ht="15.75" customHeight="1" x14ac:dyDescent="0.2">
      <c r="A27" s="262" t="s">
        <v>67</v>
      </c>
      <c r="B27" s="90" t="s">
        <v>42</v>
      </c>
      <c r="C27" s="46" t="s">
        <v>18</v>
      </c>
      <c r="D27" s="46">
        <f>D3+D11+D19</f>
        <v>71</v>
      </c>
      <c r="E27" s="47">
        <f>E3+E11+E19</f>
        <v>21074</v>
      </c>
      <c r="F27" s="46">
        <f>F3+F11+F19</f>
        <v>68</v>
      </c>
      <c r="G27" s="47">
        <f>G3+G11+G19</f>
        <v>18352</v>
      </c>
      <c r="H27" s="46">
        <f t="shared" ref="H27:I27" si="4">H3+H11+H19</f>
        <v>86</v>
      </c>
      <c r="I27" s="47">
        <f t="shared" si="4"/>
        <v>25521</v>
      </c>
      <c r="J27" s="46">
        <f t="shared" ref="J27:K27" si="5">J3+J11+J19</f>
        <v>98</v>
      </c>
      <c r="K27" s="47">
        <f t="shared" si="5"/>
        <v>29459</v>
      </c>
      <c r="L27" s="46">
        <f t="shared" ref="L27:M27" si="6">L3+L11+L19</f>
        <v>78</v>
      </c>
      <c r="M27" s="47">
        <f t="shared" si="6"/>
        <v>27833</v>
      </c>
      <c r="N27" s="46">
        <f t="shared" ref="N27:O27" si="7">N3+N11+N19</f>
        <v>60</v>
      </c>
      <c r="O27" s="47">
        <f t="shared" si="7"/>
        <v>17311</v>
      </c>
      <c r="P27" s="46">
        <f t="shared" ref="P27:Q27" si="8">P3+P11+P19</f>
        <v>48</v>
      </c>
      <c r="Q27" s="47">
        <f t="shared" si="8"/>
        <v>15600</v>
      </c>
      <c r="R27" s="46">
        <f t="shared" ref="R27:S27" si="9">R3+R11+R19</f>
        <v>94</v>
      </c>
      <c r="S27" s="47">
        <f t="shared" si="9"/>
        <v>30665</v>
      </c>
      <c r="T27" s="46">
        <f t="shared" ref="T27:U27" si="10">T3+T11+T19</f>
        <v>79</v>
      </c>
      <c r="U27" s="47">
        <f t="shared" si="10"/>
        <v>25129</v>
      </c>
      <c r="V27" s="46">
        <f t="shared" ref="V27:W27" si="11">V3+V11+V19</f>
        <v>81</v>
      </c>
      <c r="W27" s="47">
        <f t="shared" si="11"/>
        <v>31398</v>
      </c>
      <c r="X27" s="46">
        <f t="shared" ref="X27:Y27" si="12">X3+X11+X19</f>
        <v>157</v>
      </c>
      <c r="Y27" s="47">
        <f t="shared" si="12"/>
        <v>55069</v>
      </c>
      <c r="Z27" s="46">
        <f t="shared" ref="Z27:AA27" si="13">Z3+Z11+Z19</f>
        <v>151</v>
      </c>
      <c r="AA27" s="47">
        <f t="shared" si="13"/>
        <v>49697</v>
      </c>
      <c r="AB27" s="46">
        <f>SUMIF($D$2:$AA$2, "No. of Dwelling Units Approved", D27:AA27)</f>
        <v>1071</v>
      </c>
      <c r="AC27" s="47">
        <f t="shared" si="0"/>
        <v>347108</v>
      </c>
    </row>
    <row r="28" spans="1:29" x14ac:dyDescent="0.2">
      <c r="A28" s="262"/>
      <c r="B28" s="90"/>
      <c r="C28" s="46" t="s">
        <v>109</v>
      </c>
      <c r="D28" s="46">
        <f t="shared" ref="D28:E29" si="14">D4+D12+D20</f>
        <v>10</v>
      </c>
      <c r="E28" s="47">
        <f t="shared" si="14"/>
        <v>4090</v>
      </c>
      <c r="F28" s="46">
        <f t="shared" ref="F28:G29" si="15">F4+F12+F20</f>
        <v>0</v>
      </c>
      <c r="G28" s="47">
        <f t="shared" si="15"/>
        <v>0</v>
      </c>
      <c r="H28" s="46">
        <f t="shared" ref="H28:I29" si="16">H4+H12+H20</f>
        <v>29</v>
      </c>
      <c r="I28" s="47">
        <f t="shared" si="16"/>
        <v>6024</v>
      </c>
      <c r="J28" s="46">
        <f t="shared" ref="J28:K29" si="17">J4+J12+J20</f>
        <v>4</v>
      </c>
      <c r="K28" s="47">
        <f t="shared" si="17"/>
        <v>500</v>
      </c>
      <c r="L28" s="46">
        <f t="shared" ref="L28:M29" si="18">L4+L12+L20</f>
        <v>0</v>
      </c>
      <c r="M28" s="47">
        <f t="shared" si="18"/>
        <v>0</v>
      </c>
      <c r="N28" s="46">
        <f t="shared" ref="N28:O29" si="19">N4+N12+N20</f>
        <v>0</v>
      </c>
      <c r="O28" s="47">
        <f t="shared" si="19"/>
        <v>0</v>
      </c>
      <c r="P28" s="46">
        <f t="shared" ref="P28:Q29" si="20">P4+P12+P20</f>
        <v>2</v>
      </c>
      <c r="Q28" s="47">
        <f t="shared" si="20"/>
        <v>370</v>
      </c>
      <c r="R28" s="46">
        <f t="shared" ref="R28:S29" si="21">R4+R12+R20</f>
        <v>0</v>
      </c>
      <c r="S28" s="47">
        <f t="shared" si="21"/>
        <v>0</v>
      </c>
      <c r="T28" s="46">
        <f t="shared" ref="T28:U29" si="22">T4+T12+T20</f>
        <v>6</v>
      </c>
      <c r="U28" s="47">
        <f t="shared" si="22"/>
        <v>940</v>
      </c>
      <c r="V28" s="46">
        <f t="shared" ref="V28:W29" si="23">V4+V12+V20</f>
        <v>7</v>
      </c>
      <c r="W28" s="47">
        <f t="shared" si="23"/>
        <v>1170</v>
      </c>
      <c r="X28" s="46">
        <f t="shared" ref="X28:Y29" si="24">X4+X12+X20</f>
        <v>6</v>
      </c>
      <c r="Y28" s="47">
        <f t="shared" si="24"/>
        <v>943</v>
      </c>
      <c r="Z28" s="46">
        <f t="shared" ref="Z28:AA29" si="25">Z4+Z12+Z20</f>
        <v>0</v>
      </c>
      <c r="AA28" s="47">
        <f t="shared" si="25"/>
        <v>0</v>
      </c>
      <c r="AB28" s="46">
        <f>SUMIF($D$2:$AA$2, "No. of Dwelling Units Approved", D28:AA28)</f>
        <v>64</v>
      </c>
      <c r="AC28" s="47">
        <f t="shared" si="0"/>
        <v>14037</v>
      </c>
    </row>
    <row r="29" spans="1:29" x14ac:dyDescent="0.2">
      <c r="A29" s="262"/>
      <c r="B29" s="90"/>
      <c r="C29" s="46" t="s">
        <v>110</v>
      </c>
      <c r="D29" s="46">
        <f t="shared" si="14"/>
        <v>35</v>
      </c>
      <c r="E29" s="47">
        <f t="shared" si="14"/>
        <v>10000</v>
      </c>
      <c r="F29" s="46">
        <f t="shared" si="15"/>
        <v>0</v>
      </c>
      <c r="G29" s="47">
        <f t="shared" si="15"/>
        <v>0</v>
      </c>
      <c r="H29" s="46">
        <f t="shared" si="16"/>
        <v>0</v>
      </c>
      <c r="I29" s="47">
        <f t="shared" si="16"/>
        <v>0</v>
      </c>
      <c r="J29" s="46">
        <f t="shared" si="17"/>
        <v>0</v>
      </c>
      <c r="K29" s="47">
        <f t="shared" si="17"/>
        <v>0</v>
      </c>
      <c r="L29" s="46">
        <f t="shared" si="18"/>
        <v>0</v>
      </c>
      <c r="M29" s="47">
        <f t="shared" si="18"/>
        <v>0</v>
      </c>
      <c r="N29" s="46">
        <f t="shared" si="19"/>
        <v>0</v>
      </c>
      <c r="O29" s="47">
        <f t="shared" si="19"/>
        <v>0</v>
      </c>
      <c r="P29" s="46">
        <f t="shared" si="20"/>
        <v>0</v>
      </c>
      <c r="Q29" s="47">
        <f t="shared" si="20"/>
        <v>0</v>
      </c>
      <c r="R29" s="46">
        <f t="shared" si="21"/>
        <v>0</v>
      </c>
      <c r="S29" s="47">
        <f t="shared" si="21"/>
        <v>0</v>
      </c>
      <c r="T29" s="46">
        <f t="shared" si="22"/>
        <v>0</v>
      </c>
      <c r="U29" s="47">
        <f t="shared" si="22"/>
        <v>0</v>
      </c>
      <c r="V29" s="46">
        <f t="shared" si="23"/>
        <v>0</v>
      </c>
      <c r="W29" s="47">
        <f t="shared" si="23"/>
        <v>0</v>
      </c>
      <c r="X29" s="46">
        <f t="shared" si="24"/>
        <v>0</v>
      </c>
      <c r="Y29" s="47">
        <f t="shared" si="24"/>
        <v>0</v>
      </c>
      <c r="Z29" s="46">
        <f t="shared" si="25"/>
        <v>0</v>
      </c>
      <c r="AA29" s="47">
        <f t="shared" si="25"/>
        <v>0</v>
      </c>
      <c r="AB29" s="46">
        <f>SUMIF($D$2:$AA$2, "No. of Dwelling Units Approved", D29:AA29)</f>
        <v>35</v>
      </c>
      <c r="AC29" s="47">
        <f t="shared" ref="AC29" si="26">SUMIF($D$2:$AA$2, "Value of Approvals ($000)", D29:AA29)</f>
        <v>10000</v>
      </c>
    </row>
    <row r="30" spans="1:29" x14ac:dyDescent="0.2">
      <c r="A30" s="262"/>
      <c r="B30" s="46"/>
      <c r="C30" s="46" t="s">
        <v>19</v>
      </c>
      <c r="D30" s="46">
        <f>D6+D14+D22</f>
        <v>116</v>
      </c>
      <c r="E30" s="47">
        <f>E6+E14+E22</f>
        <v>35165</v>
      </c>
      <c r="F30" s="46">
        <f>F6+F14+F22</f>
        <v>68</v>
      </c>
      <c r="G30" s="47">
        <f>G6+G14+G22</f>
        <v>18352</v>
      </c>
      <c r="H30" s="46">
        <f t="shared" ref="H30:I30" si="27">H6+H14+H22</f>
        <v>115</v>
      </c>
      <c r="I30" s="47">
        <f t="shared" si="27"/>
        <v>31545</v>
      </c>
      <c r="J30" s="46">
        <f t="shared" ref="J30:K30" si="28">J6+J14+J22</f>
        <v>102</v>
      </c>
      <c r="K30" s="47">
        <f t="shared" si="28"/>
        <v>29959</v>
      </c>
      <c r="L30" s="46">
        <f t="shared" ref="L30:M30" si="29">L6+L14+L22</f>
        <v>78</v>
      </c>
      <c r="M30" s="47">
        <f t="shared" si="29"/>
        <v>27833</v>
      </c>
      <c r="N30" s="46">
        <f t="shared" ref="N30:O30" si="30">N6+N14+N22</f>
        <v>60</v>
      </c>
      <c r="O30" s="47">
        <f t="shared" si="30"/>
        <v>17311</v>
      </c>
      <c r="P30" s="46">
        <f t="shared" ref="P30:Q30" si="31">P6+P14+P22</f>
        <v>50</v>
      </c>
      <c r="Q30" s="47">
        <f t="shared" si="31"/>
        <v>15970</v>
      </c>
      <c r="R30" s="46">
        <f t="shared" ref="R30:S30" si="32">R6+R14+R22</f>
        <v>94</v>
      </c>
      <c r="S30" s="47">
        <f t="shared" si="32"/>
        <v>30665</v>
      </c>
      <c r="T30" s="46">
        <f t="shared" ref="T30:U30" si="33">T6+T14+T22</f>
        <v>85</v>
      </c>
      <c r="U30" s="47">
        <f t="shared" si="33"/>
        <v>26069</v>
      </c>
      <c r="V30" s="46">
        <f t="shared" ref="V30:W30" si="34">V6+V14+V22</f>
        <v>88</v>
      </c>
      <c r="W30" s="47">
        <f t="shared" si="34"/>
        <v>32567</v>
      </c>
      <c r="X30" s="46">
        <f t="shared" ref="X30:Y30" si="35">X6+X14+X22</f>
        <v>163</v>
      </c>
      <c r="Y30" s="47">
        <f t="shared" si="35"/>
        <v>56012</v>
      </c>
      <c r="Z30" s="46">
        <f t="shared" ref="Z30:AA30" si="36">Z6+Z14+Z22</f>
        <v>151</v>
      </c>
      <c r="AA30" s="47">
        <f t="shared" si="36"/>
        <v>49697</v>
      </c>
      <c r="AB30" s="46">
        <f>SUMIF($D$2:$AA$2, "No. of Dwelling Units Approved", D30:AA30)</f>
        <v>1170</v>
      </c>
      <c r="AC30" s="47">
        <f t="shared" si="0"/>
        <v>371145</v>
      </c>
    </row>
    <row r="31" spans="1:29" x14ac:dyDescent="0.2">
      <c r="A31" s="262"/>
      <c r="B31" s="46"/>
      <c r="C31" s="46" t="s">
        <v>14</v>
      </c>
      <c r="D31" s="46" t="s">
        <v>22</v>
      </c>
      <c r="E31" s="47">
        <f>E7+E15+E23</f>
        <v>3864</v>
      </c>
      <c r="F31" s="46" t="s">
        <v>22</v>
      </c>
      <c r="G31" s="47">
        <f>G7+G15+G23</f>
        <v>4680</v>
      </c>
      <c r="H31" s="46" t="s">
        <v>22</v>
      </c>
      <c r="I31" s="47">
        <f t="shared" ref="I31:K31" si="37">I7+I15+I23</f>
        <v>6472</v>
      </c>
      <c r="J31" s="46" t="s">
        <v>22</v>
      </c>
      <c r="K31" s="47">
        <f t="shared" si="37"/>
        <v>4512</v>
      </c>
      <c r="L31" s="46" t="s">
        <v>22</v>
      </c>
      <c r="M31" s="47">
        <f t="shared" ref="M31:O31" si="38">M7+M15+M23</f>
        <v>4406</v>
      </c>
      <c r="N31" s="46" t="s">
        <v>22</v>
      </c>
      <c r="O31" s="47">
        <f t="shared" si="38"/>
        <v>3445</v>
      </c>
      <c r="P31" s="46" t="s">
        <v>22</v>
      </c>
      <c r="Q31" s="47">
        <f t="shared" ref="Q31:S31" si="39">Q7+Q15+Q23</f>
        <v>4295</v>
      </c>
      <c r="R31" s="46" t="s">
        <v>22</v>
      </c>
      <c r="S31" s="47">
        <f t="shared" si="39"/>
        <v>6369</v>
      </c>
      <c r="T31" s="46" t="s">
        <v>22</v>
      </c>
      <c r="U31" s="47">
        <f t="shared" ref="U31:W31" si="40">U7+U15+U23</f>
        <v>4597</v>
      </c>
      <c r="V31" s="46" t="s">
        <v>22</v>
      </c>
      <c r="W31" s="47">
        <f t="shared" si="40"/>
        <v>2170</v>
      </c>
      <c r="X31" s="46" t="s">
        <v>22</v>
      </c>
      <c r="Y31" s="47">
        <f t="shared" ref="Y31:AA31" si="41">Y7+Y15+Y23</f>
        <v>4195</v>
      </c>
      <c r="Z31" s="46" t="s">
        <v>22</v>
      </c>
      <c r="AA31" s="47">
        <f t="shared" si="41"/>
        <v>4158</v>
      </c>
      <c r="AB31" s="46" t="s">
        <v>22</v>
      </c>
      <c r="AC31" s="47">
        <f t="shared" si="0"/>
        <v>53163</v>
      </c>
    </row>
    <row r="32" spans="1:29" x14ac:dyDescent="0.2">
      <c r="A32" s="262"/>
      <c r="B32" s="46"/>
      <c r="C32" s="46" t="s">
        <v>15</v>
      </c>
      <c r="D32" s="46" t="s">
        <v>22</v>
      </c>
      <c r="E32" s="47">
        <f>E8+E16+E24</f>
        <v>39028</v>
      </c>
      <c r="F32" s="46" t="s">
        <v>22</v>
      </c>
      <c r="G32" s="47">
        <f>G8+G16+G24</f>
        <v>23032</v>
      </c>
      <c r="H32" s="46" t="s">
        <v>22</v>
      </c>
      <c r="I32" s="47">
        <f t="shared" ref="I32:K32" si="42">I8+I16+I24</f>
        <v>38017</v>
      </c>
      <c r="J32" s="46" t="s">
        <v>22</v>
      </c>
      <c r="K32" s="47">
        <f t="shared" si="42"/>
        <v>34471</v>
      </c>
      <c r="L32" s="46" t="s">
        <v>22</v>
      </c>
      <c r="M32" s="47">
        <f t="shared" ref="M32:O32" si="43">M8+M16+M24</f>
        <v>32240</v>
      </c>
      <c r="N32" s="46" t="s">
        <v>22</v>
      </c>
      <c r="O32" s="47">
        <f t="shared" si="43"/>
        <v>20756</v>
      </c>
      <c r="P32" s="46" t="s">
        <v>22</v>
      </c>
      <c r="Q32" s="47">
        <f t="shared" ref="Q32:S32" si="44">Q8+Q16+Q24</f>
        <v>20264</v>
      </c>
      <c r="R32" s="46" t="s">
        <v>22</v>
      </c>
      <c r="S32" s="47">
        <f t="shared" si="44"/>
        <v>37034</v>
      </c>
      <c r="T32" s="46" t="s">
        <v>22</v>
      </c>
      <c r="U32" s="47">
        <f t="shared" ref="U32:W32" si="45">U8+U16+U24</f>
        <v>30665</v>
      </c>
      <c r="V32" s="46" t="s">
        <v>22</v>
      </c>
      <c r="W32" s="47">
        <f t="shared" si="45"/>
        <v>34737</v>
      </c>
      <c r="X32" s="46" t="s">
        <v>22</v>
      </c>
      <c r="Y32" s="47">
        <f t="shared" ref="Y32:AA32" si="46">Y8+Y16+Y24</f>
        <v>60208</v>
      </c>
      <c r="Z32" s="46" t="s">
        <v>22</v>
      </c>
      <c r="AA32" s="47">
        <f t="shared" si="46"/>
        <v>53855</v>
      </c>
      <c r="AB32" s="46" t="s">
        <v>22</v>
      </c>
      <c r="AC32" s="47">
        <f t="shared" si="0"/>
        <v>424307</v>
      </c>
    </row>
    <row r="33" spans="1:29" x14ac:dyDescent="0.2">
      <c r="A33" s="262"/>
      <c r="B33" s="46"/>
      <c r="C33" s="46" t="s">
        <v>16</v>
      </c>
      <c r="D33" s="46" t="s">
        <v>22</v>
      </c>
      <c r="E33" s="47">
        <f>E9+E17+E25</f>
        <v>16432</v>
      </c>
      <c r="F33" s="46" t="s">
        <v>22</v>
      </c>
      <c r="G33" s="47">
        <f>G9+G17+G25</f>
        <v>7000</v>
      </c>
      <c r="H33" s="46" t="s">
        <v>22</v>
      </c>
      <c r="I33" s="47">
        <f t="shared" ref="I33:K33" si="47">I9+I17+I25</f>
        <v>7222</v>
      </c>
      <c r="J33" s="46" t="s">
        <v>22</v>
      </c>
      <c r="K33" s="47">
        <f t="shared" si="47"/>
        <v>80617</v>
      </c>
      <c r="L33" s="46" t="s">
        <v>22</v>
      </c>
      <c r="M33" s="47">
        <f t="shared" ref="M33:O33" si="48">M9+M17+M25</f>
        <v>5668</v>
      </c>
      <c r="N33" s="46" t="s">
        <v>22</v>
      </c>
      <c r="O33" s="47">
        <f t="shared" si="48"/>
        <v>5721</v>
      </c>
      <c r="P33" s="46" t="s">
        <v>22</v>
      </c>
      <c r="Q33" s="47">
        <f t="shared" ref="Q33:S33" si="49">Q9+Q17+Q25</f>
        <v>9442</v>
      </c>
      <c r="R33" s="46" t="s">
        <v>22</v>
      </c>
      <c r="S33" s="47">
        <f t="shared" si="49"/>
        <v>14294</v>
      </c>
      <c r="T33" s="46" t="s">
        <v>22</v>
      </c>
      <c r="U33" s="47">
        <f t="shared" ref="U33:W33" si="50">U9+U17+U25</f>
        <v>21791</v>
      </c>
      <c r="V33" s="46" t="s">
        <v>22</v>
      </c>
      <c r="W33" s="47">
        <f t="shared" si="50"/>
        <v>556</v>
      </c>
      <c r="X33" s="46" t="s">
        <v>22</v>
      </c>
      <c r="Y33" s="47">
        <f t="shared" ref="Y33:AA33" si="51">Y9+Y17+Y25</f>
        <v>75312</v>
      </c>
      <c r="Z33" s="46" t="s">
        <v>22</v>
      </c>
      <c r="AA33" s="47">
        <f t="shared" si="51"/>
        <v>44501</v>
      </c>
      <c r="AB33" s="46" t="s">
        <v>22</v>
      </c>
      <c r="AC33" s="47">
        <f t="shared" si="0"/>
        <v>288556</v>
      </c>
    </row>
    <row r="34" spans="1:29" x14ac:dyDescent="0.2">
      <c r="A34" s="262"/>
      <c r="B34" s="46"/>
      <c r="C34" s="46" t="s">
        <v>17</v>
      </c>
      <c r="D34" s="46" t="s">
        <v>22</v>
      </c>
      <c r="E34" s="47">
        <f>E10+E18+E26</f>
        <v>55460</v>
      </c>
      <c r="F34" s="46" t="s">
        <v>22</v>
      </c>
      <c r="G34" s="47">
        <f>G10+G18+G26</f>
        <v>30032</v>
      </c>
      <c r="H34" s="46" t="s">
        <v>22</v>
      </c>
      <c r="I34" s="47">
        <f t="shared" ref="I34:K34" si="52">I10+I18+I26</f>
        <v>45238</v>
      </c>
      <c r="J34" s="46" t="s">
        <v>22</v>
      </c>
      <c r="K34" s="47">
        <f t="shared" si="52"/>
        <v>115088</v>
      </c>
      <c r="L34" s="46" t="s">
        <v>22</v>
      </c>
      <c r="M34" s="47">
        <f t="shared" ref="M34:O34" si="53">M10+M18+M26</f>
        <v>37907</v>
      </c>
      <c r="N34" s="46" t="s">
        <v>22</v>
      </c>
      <c r="O34" s="47">
        <f t="shared" si="53"/>
        <v>26476</v>
      </c>
      <c r="P34" s="46" t="s">
        <v>22</v>
      </c>
      <c r="Q34" s="47">
        <f t="shared" ref="Q34:S34" si="54">Q10+Q18+Q26</f>
        <v>29706</v>
      </c>
      <c r="R34" s="46" t="s">
        <v>22</v>
      </c>
      <c r="S34" s="47">
        <f t="shared" si="54"/>
        <v>51329</v>
      </c>
      <c r="T34" s="46" t="s">
        <v>22</v>
      </c>
      <c r="U34" s="47">
        <f t="shared" ref="U34:W34" si="55">U10+U18+U26</f>
        <v>52458</v>
      </c>
      <c r="V34" s="46" t="s">
        <v>22</v>
      </c>
      <c r="W34" s="47">
        <f t="shared" si="55"/>
        <v>35293</v>
      </c>
      <c r="X34" s="46" t="s">
        <v>22</v>
      </c>
      <c r="Y34" s="47">
        <f t="shared" ref="Y34:AA34" si="56">Y10+Y18+Y26</f>
        <v>135520</v>
      </c>
      <c r="Z34" s="46" t="s">
        <v>22</v>
      </c>
      <c r="AA34" s="47">
        <f t="shared" si="56"/>
        <v>98355</v>
      </c>
      <c r="AB34" s="46" t="s">
        <v>22</v>
      </c>
      <c r="AC34" s="47">
        <f t="shared" si="0"/>
        <v>712862</v>
      </c>
    </row>
    <row r="35" spans="1:29" x14ac:dyDescent="0.2">
      <c r="A35" s="5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52"/>
      <c r="AC35" s="52"/>
    </row>
    <row r="36" spans="1:29" x14ac:dyDescent="0.2">
      <c r="A36" s="101" t="s">
        <v>47</v>
      </c>
      <c r="B36" s="73"/>
      <c r="C36" s="73"/>
      <c r="D36" s="73"/>
      <c r="E36" s="72"/>
      <c r="F36" s="73"/>
      <c r="G36" s="72"/>
      <c r="H36" s="72"/>
      <c r="I36" s="72"/>
      <c r="J36" s="73"/>
      <c r="K36" s="73"/>
      <c r="L36" s="73"/>
      <c r="M36" s="73"/>
      <c r="N36" s="73"/>
      <c r="O36" s="73"/>
      <c r="P36" s="73"/>
      <c r="Q36" s="73"/>
      <c r="R36" s="73"/>
      <c r="S36" s="73"/>
      <c r="T36" s="73"/>
      <c r="U36" s="73"/>
      <c r="V36" s="73"/>
      <c r="W36" s="73"/>
      <c r="X36" s="73"/>
      <c r="Y36" s="73"/>
      <c r="Z36" s="73"/>
      <c r="AA36" s="73"/>
      <c r="AB36" s="73"/>
      <c r="AC36" s="73"/>
    </row>
    <row r="37" spans="1:29" x14ac:dyDescent="0.2">
      <c r="A37" s="53">
        <v>30601</v>
      </c>
      <c r="B37" s="40" t="s">
        <v>45</v>
      </c>
      <c r="C37" s="40" t="s">
        <v>18</v>
      </c>
      <c r="D37" s="40">
        <v>23</v>
      </c>
      <c r="E37" s="41">
        <v>7770</v>
      </c>
      <c r="F37" s="40">
        <v>14</v>
      </c>
      <c r="G37" s="41">
        <v>5035</v>
      </c>
      <c r="H37" s="40">
        <v>31</v>
      </c>
      <c r="I37" s="41">
        <v>9101</v>
      </c>
      <c r="J37" s="40">
        <v>18</v>
      </c>
      <c r="K37" s="41">
        <v>5742</v>
      </c>
      <c r="L37" s="40">
        <v>19</v>
      </c>
      <c r="M37" s="41">
        <v>6567</v>
      </c>
      <c r="N37" s="40">
        <v>14</v>
      </c>
      <c r="O37" s="41">
        <v>4024</v>
      </c>
      <c r="P37" s="40">
        <v>16</v>
      </c>
      <c r="Q37" s="41">
        <v>4893</v>
      </c>
      <c r="R37" s="40">
        <v>14</v>
      </c>
      <c r="S37" s="41">
        <v>4545</v>
      </c>
      <c r="T37" s="40">
        <v>25</v>
      </c>
      <c r="U37" s="41">
        <v>10134</v>
      </c>
      <c r="V37" s="40">
        <v>9</v>
      </c>
      <c r="W37" s="41">
        <v>3172</v>
      </c>
      <c r="X37" s="40">
        <v>37</v>
      </c>
      <c r="Y37" s="41">
        <v>13477</v>
      </c>
      <c r="Z37" s="40">
        <v>35</v>
      </c>
      <c r="AA37" s="41">
        <v>10670</v>
      </c>
      <c r="AB37" s="42">
        <f>SUMIF($D$2:$AA$2, "No. of Dwelling Units Approved", D37:AA37)</f>
        <v>255</v>
      </c>
      <c r="AC37" s="43">
        <f t="shared" si="0"/>
        <v>85130</v>
      </c>
    </row>
    <row r="38" spans="1:29" x14ac:dyDescent="0.2">
      <c r="A38" s="53"/>
      <c r="B38" s="40"/>
      <c r="C38" s="40" t="s">
        <v>109</v>
      </c>
      <c r="D38" s="40">
        <v>0</v>
      </c>
      <c r="E38" s="41">
        <v>0</v>
      </c>
      <c r="F38" s="40">
        <v>0</v>
      </c>
      <c r="G38" s="41">
        <v>0</v>
      </c>
      <c r="H38" s="40">
        <v>21</v>
      </c>
      <c r="I38" s="41">
        <v>4978</v>
      </c>
      <c r="J38" s="40">
        <v>0</v>
      </c>
      <c r="K38" s="41">
        <v>0</v>
      </c>
      <c r="L38" s="40">
        <v>0</v>
      </c>
      <c r="M38" s="41">
        <v>0</v>
      </c>
      <c r="N38" s="40">
        <v>0</v>
      </c>
      <c r="O38" s="40">
        <v>0</v>
      </c>
      <c r="P38" s="40">
        <v>0</v>
      </c>
      <c r="Q38" s="40">
        <v>0</v>
      </c>
      <c r="R38" s="40">
        <v>0</v>
      </c>
      <c r="S38" s="40">
        <v>0</v>
      </c>
      <c r="T38" s="40">
        <v>0</v>
      </c>
      <c r="U38" s="40">
        <v>0</v>
      </c>
      <c r="V38" s="40">
        <v>4</v>
      </c>
      <c r="W38" s="40">
        <v>920</v>
      </c>
      <c r="X38" s="40">
        <v>4</v>
      </c>
      <c r="Y38" s="40">
        <v>709</v>
      </c>
      <c r="Z38" s="40">
        <v>0</v>
      </c>
      <c r="AA38" s="41">
        <v>0</v>
      </c>
      <c r="AB38" s="42">
        <f>SUMIF($D$2:$AA$2, "No. of Dwelling Units Approved", D38:AA38)</f>
        <v>29</v>
      </c>
      <c r="AC38" s="42">
        <f t="shared" si="0"/>
        <v>6607</v>
      </c>
    </row>
    <row r="39" spans="1:29" x14ac:dyDescent="0.2">
      <c r="A39" s="53"/>
      <c r="B39" s="40"/>
      <c r="C39" s="40" t="s">
        <v>110</v>
      </c>
      <c r="D39" s="40">
        <v>35</v>
      </c>
      <c r="E39" s="41">
        <v>10000</v>
      </c>
      <c r="F39" s="40">
        <v>0</v>
      </c>
      <c r="G39" s="41">
        <v>0</v>
      </c>
      <c r="H39" s="40">
        <v>0</v>
      </c>
      <c r="I39" s="41">
        <v>0</v>
      </c>
      <c r="J39" s="40">
        <v>0</v>
      </c>
      <c r="K39" s="41">
        <v>0</v>
      </c>
      <c r="L39" s="40">
        <v>0</v>
      </c>
      <c r="M39" s="41">
        <v>0</v>
      </c>
      <c r="N39" s="40">
        <v>0</v>
      </c>
      <c r="O39" s="40">
        <v>0</v>
      </c>
      <c r="P39" s="40">
        <v>0</v>
      </c>
      <c r="Q39" s="40">
        <v>0</v>
      </c>
      <c r="R39" s="40">
        <v>0</v>
      </c>
      <c r="S39" s="40">
        <v>0</v>
      </c>
      <c r="T39" s="40">
        <v>0</v>
      </c>
      <c r="U39" s="40">
        <v>0</v>
      </c>
      <c r="V39" s="40">
        <v>0</v>
      </c>
      <c r="W39" s="40">
        <v>0</v>
      </c>
      <c r="X39" s="40">
        <v>0</v>
      </c>
      <c r="Y39" s="40">
        <v>0</v>
      </c>
      <c r="Z39" s="40">
        <v>0</v>
      </c>
      <c r="AA39" s="41">
        <v>0</v>
      </c>
      <c r="AB39" s="42">
        <f>SUMIF($D$2:$AA$2, "No. of Dwelling Units Approved", D39:AA39)</f>
        <v>35</v>
      </c>
      <c r="AC39" s="42">
        <f t="shared" ref="AC39" si="57">SUMIF($D$2:$AA$2, "Value of Approvals ($000)", D39:AA39)</f>
        <v>10000</v>
      </c>
    </row>
    <row r="40" spans="1:29" x14ac:dyDescent="0.2">
      <c r="A40" s="53"/>
      <c r="B40" s="40"/>
      <c r="C40" s="40" t="s">
        <v>19</v>
      </c>
      <c r="D40" s="40">
        <v>58</v>
      </c>
      <c r="E40" s="41">
        <v>17770</v>
      </c>
      <c r="F40" s="40">
        <v>14</v>
      </c>
      <c r="G40" s="41">
        <v>5035</v>
      </c>
      <c r="H40" s="40">
        <v>52</v>
      </c>
      <c r="I40" s="41">
        <v>14078</v>
      </c>
      <c r="J40" s="40">
        <v>18</v>
      </c>
      <c r="K40" s="41">
        <v>5742</v>
      </c>
      <c r="L40" s="40">
        <v>19</v>
      </c>
      <c r="M40" s="41">
        <v>6567</v>
      </c>
      <c r="N40" s="40">
        <v>14</v>
      </c>
      <c r="O40" s="41">
        <v>4024</v>
      </c>
      <c r="P40" s="40">
        <v>16</v>
      </c>
      <c r="Q40" s="41">
        <v>4893</v>
      </c>
      <c r="R40" s="40">
        <v>14</v>
      </c>
      <c r="S40" s="41">
        <v>4545</v>
      </c>
      <c r="T40" s="40">
        <v>25</v>
      </c>
      <c r="U40" s="41">
        <v>10134</v>
      </c>
      <c r="V40" s="40">
        <v>13</v>
      </c>
      <c r="W40" s="41">
        <v>4092</v>
      </c>
      <c r="X40" s="40">
        <v>41</v>
      </c>
      <c r="Y40" s="41">
        <v>14186</v>
      </c>
      <c r="Z40" s="40">
        <v>35</v>
      </c>
      <c r="AA40" s="41">
        <v>10670</v>
      </c>
      <c r="AB40" s="42">
        <f>SUMIF($D$2:$AA$2, "No. of Dwelling Units Approved", D40:AA40)</f>
        <v>319</v>
      </c>
      <c r="AC40" s="43">
        <f t="shared" si="0"/>
        <v>101736</v>
      </c>
    </row>
    <row r="41" spans="1:29" x14ac:dyDescent="0.2">
      <c r="A41" s="53"/>
      <c r="B41" s="40"/>
      <c r="C41" s="40" t="s">
        <v>14</v>
      </c>
      <c r="D41" s="40" t="s">
        <v>22</v>
      </c>
      <c r="E41" s="41">
        <v>751</v>
      </c>
      <c r="F41" s="40" t="s">
        <v>22</v>
      </c>
      <c r="G41" s="41">
        <v>255</v>
      </c>
      <c r="H41" s="40" t="s">
        <v>22</v>
      </c>
      <c r="I41" s="41">
        <v>1128</v>
      </c>
      <c r="J41" s="40" t="s">
        <v>22</v>
      </c>
      <c r="K41" s="41">
        <v>1440</v>
      </c>
      <c r="L41" s="40" t="s">
        <v>22</v>
      </c>
      <c r="M41" s="41">
        <v>972</v>
      </c>
      <c r="N41" s="40" t="s">
        <v>22</v>
      </c>
      <c r="O41" s="41">
        <v>1018</v>
      </c>
      <c r="P41" s="40" t="s">
        <v>22</v>
      </c>
      <c r="Q41" s="41">
        <v>1202</v>
      </c>
      <c r="R41" s="40" t="s">
        <v>22</v>
      </c>
      <c r="S41" s="41">
        <v>1306</v>
      </c>
      <c r="T41" s="40" t="s">
        <v>22</v>
      </c>
      <c r="U41" s="41">
        <v>772</v>
      </c>
      <c r="V41" s="40" t="s">
        <v>22</v>
      </c>
      <c r="W41" s="41">
        <v>287</v>
      </c>
      <c r="X41" s="40" t="s">
        <v>22</v>
      </c>
      <c r="Y41" s="41">
        <v>754</v>
      </c>
      <c r="Z41" s="40" t="s">
        <v>22</v>
      </c>
      <c r="AA41" s="41">
        <v>631</v>
      </c>
      <c r="AB41" s="42" t="s">
        <v>22</v>
      </c>
      <c r="AC41" s="43">
        <f t="shared" si="0"/>
        <v>10516</v>
      </c>
    </row>
    <row r="42" spans="1:29" x14ac:dyDescent="0.2">
      <c r="A42" s="53"/>
      <c r="B42" s="40"/>
      <c r="C42" s="40" t="s">
        <v>15</v>
      </c>
      <c r="D42" s="40" t="s">
        <v>22</v>
      </c>
      <c r="E42" s="41">
        <v>18520</v>
      </c>
      <c r="F42" s="40" t="s">
        <v>22</v>
      </c>
      <c r="G42" s="41">
        <v>5290</v>
      </c>
      <c r="H42" s="40" t="s">
        <v>22</v>
      </c>
      <c r="I42" s="41">
        <v>15206</v>
      </c>
      <c r="J42" s="40" t="s">
        <v>22</v>
      </c>
      <c r="K42" s="41">
        <v>7183</v>
      </c>
      <c r="L42" s="40" t="s">
        <v>22</v>
      </c>
      <c r="M42" s="41">
        <v>7539</v>
      </c>
      <c r="N42" s="40" t="s">
        <v>22</v>
      </c>
      <c r="O42" s="41">
        <v>5042</v>
      </c>
      <c r="P42" s="40" t="s">
        <v>22</v>
      </c>
      <c r="Q42" s="41">
        <v>6095</v>
      </c>
      <c r="R42" s="40" t="s">
        <v>22</v>
      </c>
      <c r="S42" s="41">
        <v>5851</v>
      </c>
      <c r="T42" s="40" t="s">
        <v>22</v>
      </c>
      <c r="U42" s="41">
        <v>10906</v>
      </c>
      <c r="V42" s="40" t="s">
        <v>22</v>
      </c>
      <c r="W42" s="41">
        <v>4379</v>
      </c>
      <c r="X42" s="40" t="s">
        <v>22</v>
      </c>
      <c r="Y42" s="41">
        <v>14940</v>
      </c>
      <c r="Z42" s="40" t="s">
        <v>22</v>
      </c>
      <c r="AA42" s="41">
        <v>11301</v>
      </c>
      <c r="AB42" s="42" t="s">
        <v>22</v>
      </c>
      <c r="AC42" s="43">
        <f t="shared" si="0"/>
        <v>112252</v>
      </c>
    </row>
    <row r="43" spans="1:29" x14ac:dyDescent="0.2">
      <c r="A43" s="53"/>
      <c r="B43" s="40"/>
      <c r="C43" s="40" t="s">
        <v>16</v>
      </c>
      <c r="D43" s="40" t="s">
        <v>22</v>
      </c>
      <c r="E43" s="41">
        <v>770</v>
      </c>
      <c r="F43" s="40" t="s">
        <v>22</v>
      </c>
      <c r="G43" s="41">
        <v>428</v>
      </c>
      <c r="H43" s="40" t="s">
        <v>22</v>
      </c>
      <c r="I43" s="41">
        <v>186</v>
      </c>
      <c r="J43" s="40" t="s">
        <v>22</v>
      </c>
      <c r="K43" s="41">
        <v>20000</v>
      </c>
      <c r="L43" s="40" t="s">
        <v>22</v>
      </c>
      <c r="M43" s="41">
        <v>299</v>
      </c>
      <c r="N43" s="40" t="s">
        <v>22</v>
      </c>
      <c r="O43" s="41">
        <v>0</v>
      </c>
      <c r="P43" s="40" t="s">
        <v>22</v>
      </c>
      <c r="Q43" s="41">
        <v>480</v>
      </c>
      <c r="R43" s="40" t="s">
        <v>22</v>
      </c>
      <c r="S43" s="41">
        <v>255</v>
      </c>
      <c r="T43" s="40" t="s">
        <v>22</v>
      </c>
      <c r="U43" s="41">
        <v>5669</v>
      </c>
      <c r="V43" s="40" t="s">
        <v>22</v>
      </c>
      <c r="W43" s="41">
        <v>0</v>
      </c>
      <c r="X43" s="40" t="s">
        <v>22</v>
      </c>
      <c r="Y43" s="41">
        <v>23291</v>
      </c>
      <c r="Z43" s="40" t="s">
        <v>22</v>
      </c>
      <c r="AA43" s="41">
        <v>8768</v>
      </c>
      <c r="AB43" s="42" t="s">
        <v>22</v>
      </c>
      <c r="AC43" s="43">
        <f t="shared" si="0"/>
        <v>60146</v>
      </c>
    </row>
    <row r="44" spans="1:29" x14ac:dyDescent="0.2">
      <c r="A44" s="53"/>
      <c r="B44" s="40"/>
      <c r="C44" s="40" t="s">
        <v>17</v>
      </c>
      <c r="D44" s="40" t="s">
        <v>22</v>
      </c>
      <c r="E44" s="41">
        <v>19290</v>
      </c>
      <c r="F44" s="40" t="s">
        <v>22</v>
      </c>
      <c r="G44" s="41">
        <v>5718</v>
      </c>
      <c r="H44" s="40" t="s">
        <v>22</v>
      </c>
      <c r="I44" s="41">
        <v>15392</v>
      </c>
      <c r="J44" s="40" t="s">
        <v>22</v>
      </c>
      <c r="K44" s="41">
        <v>27183</v>
      </c>
      <c r="L44" s="40" t="s">
        <v>22</v>
      </c>
      <c r="M44" s="41">
        <v>7838</v>
      </c>
      <c r="N44" s="40" t="s">
        <v>22</v>
      </c>
      <c r="O44" s="41">
        <v>5042</v>
      </c>
      <c r="P44" s="40" t="s">
        <v>22</v>
      </c>
      <c r="Q44" s="41">
        <v>6575</v>
      </c>
      <c r="R44" s="40" t="s">
        <v>22</v>
      </c>
      <c r="S44" s="41">
        <v>6105</v>
      </c>
      <c r="T44" s="40" t="s">
        <v>22</v>
      </c>
      <c r="U44" s="41">
        <v>16575</v>
      </c>
      <c r="V44" s="40" t="s">
        <v>22</v>
      </c>
      <c r="W44" s="41">
        <v>4379</v>
      </c>
      <c r="X44" s="40" t="s">
        <v>22</v>
      </c>
      <c r="Y44" s="41">
        <v>38232</v>
      </c>
      <c r="Z44" s="40" t="s">
        <v>22</v>
      </c>
      <c r="AA44" s="41">
        <v>20069</v>
      </c>
      <c r="AB44" s="42" t="s">
        <v>22</v>
      </c>
      <c r="AC44" s="43">
        <f t="shared" si="0"/>
        <v>172398</v>
      </c>
    </row>
    <row r="45" spans="1:29" x14ac:dyDescent="0.2">
      <c r="A45" s="54">
        <v>30602</v>
      </c>
      <c r="B45" s="44" t="s">
        <v>46</v>
      </c>
      <c r="C45" s="44" t="s">
        <v>18</v>
      </c>
      <c r="D45" s="44">
        <v>12</v>
      </c>
      <c r="E45" s="45">
        <v>3490</v>
      </c>
      <c r="F45" s="44">
        <v>14</v>
      </c>
      <c r="G45" s="45">
        <v>3880</v>
      </c>
      <c r="H45" s="44">
        <v>27</v>
      </c>
      <c r="I45" s="45">
        <v>7743</v>
      </c>
      <c r="J45" s="44">
        <v>14</v>
      </c>
      <c r="K45" s="45">
        <v>4067</v>
      </c>
      <c r="L45" s="44">
        <v>10</v>
      </c>
      <c r="M45" s="45">
        <v>3265</v>
      </c>
      <c r="N45" s="44">
        <v>17</v>
      </c>
      <c r="O45" s="45">
        <v>4646</v>
      </c>
      <c r="P45" s="44">
        <v>9</v>
      </c>
      <c r="Q45" s="45">
        <v>2660</v>
      </c>
      <c r="R45" s="44">
        <v>23</v>
      </c>
      <c r="S45" s="45">
        <v>6663</v>
      </c>
      <c r="T45" s="44">
        <v>26</v>
      </c>
      <c r="U45" s="45">
        <v>7347</v>
      </c>
      <c r="V45" s="44">
        <v>6</v>
      </c>
      <c r="W45" s="45">
        <v>1255</v>
      </c>
      <c r="X45" s="44">
        <v>35</v>
      </c>
      <c r="Y45" s="45">
        <v>10258</v>
      </c>
      <c r="Z45" s="44">
        <v>24</v>
      </c>
      <c r="AA45" s="45">
        <v>6318</v>
      </c>
      <c r="AB45" s="50">
        <f>SUMIF($D$2:$AA$2, "No. of Dwelling Units Approved", D45:AA45)</f>
        <v>217</v>
      </c>
      <c r="AC45" s="51">
        <f t="shared" si="0"/>
        <v>61592</v>
      </c>
    </row>
    <row r="46" spans="1:29" x14ac:dyDescent="0.2">
      <c r="A46" s="54"/>
      <c r="B46" s="44"/>
      <c r="C46" s="44" t="s">
        <v>109</v>
      </c>
      <c r="D46" s="44">
        <v>0</v>
      </c>
      <c r="E46" s="45">
        <v>0</v>
      </c>
      <c r="F46" s="44">
        <v>0</v>
      </c>
      <c r="G46" s="45">
        <v>0</v>
      </c>
      <c r="H46" s="44">
        <v>6</v>
      </c>
      <c r="I46" s="45">
        <v>968</v>
      </c>
      <c r="J46" s="44">
        <v>0</v>
      </c>
      <c r="K46" s="45">
        <v>0</v>
      </c>
      <c r="L46" s="44">
        <v>0</v>
      </c>
      <c r="M46" s="44">
        <v>0</v>
      </c>
      <c r="N46" s="44">
        <v>0</v>
      </c>
      <c r="O46" s="44">
        <v>0</v>
      </c>
      <c r="P46" s="44">
        <v>0</v>
      </c>
      <c r="Q46" s="44">
        <v>0</v>
      </c>
      <c r="R46" s="44">
        <v>0</v>
      </c>
      <c r="S46" s="44">
        <v>0</v>
      </c>
      <c r="T46" s="44">
        <v>4</v>
      </c>
      <c r="U46" s="44">
        <v>680</v>
      </c>
      <c r="V46" s="44">
        <v>0</v>
      </c>
      <c r="W46" s="44">
        <v>0</v>
      </c>
      <c r="X46" s="44">
        <v>0</v>
      </c>
      <c r="Y46" s="44">
        <v>0</v>
      </c>
      <c r="Z46" s="44">
        <v>0</v>
      </c>
      <c r="AA46" s="45">
        <v>0</v>
      </c>
      <c r="AB46" s="50">
        <f t="shared" ref="AB46:AB48" si="58">SUMIF($D$2:$AA$2, "No. of Dwelling Units Approved", D46:AA46)</f>
        <v>10</v>
      </c>
      <c r="AC46" s="50">
        <f t="shared" si="0"/>
        <v>1648</v>
      </c>
    </row>
    <row r="47" spans="1:29" x14ac:dyDescent="0.2">
      <c r="A47" s="54"/>
      <c r="B47" s="44"/>
      <c r="C47" s="44" t="s">
        <v>110</v>
      </c>
      <c r="D47" s="44">
        <v>0</v>
      </c>
      <c r="E47" s="45">
        <v>0</v>
      </c>
      <c r="F47" s="44">
        <v>0</v>
      </c>
      <c r="G47" s="45">
        <v>0</v>
      </c>
      <c r="H47" s="44">
        <v>0</v>
      </c>
      <c r="I47" s="45">
        <v>0</v>
      </c>
      <c r="J47" s="44">
        <v>0</v>
      </c>
      <c r="K47" s="45">
        <v>0</v>
      </c>
      <c r="L47" s="44">
        <v>0</v>
      </c>
      <c r="M47" s="44">
        <v>0</v>
      </c>
      <c r="N47" s="44">
        <v>0</v>
      </c>
      <c r="O47" s="44">
        <v>0</v>
      </c>
      <c r="P47" s="44">
        <v>0</v>
      </c>
      <c r="Q47" s="44">
        <v>0</v>
      </c>
      <c r="R47" s="44">
        <v>0</v>
      </c>
      <c r="S47" s="44">
        <v>0</v>
      </c>
      <c r="T47" s="44">
        <v>0</v>
      </c>
      <c r="U47" s="44">
        <v>0</v>
      </c>
      <c r="V47" s="44">
        <v>0</v>
      </c>
      <c r="W47" s="44">
        <v>0</v>
      </c>
      <c r="X47" s="44">
        <v>0</v>
      </c>
      <c r="Y47" s="44">
        <v>0</v>
      </c>
      <c r="Z47" s="44">
        <v>0</v>
      </c>
      <c r="AA47" s="45">
        <v>0</v>
      </c>
      <c r="AB47" s="50">
        <f t="shared" ref="AB47" si="59">SUMIF($D$2:$AA$2, "No. of Dwelling Units Approved", D47:AA47)</f>
        <v>0</v>
      </c>
      <c r="AC47" s="50">
        <f t="shared" ref="AC47" si="60">SUMIF($D$2:$AA$2, "Value of Approvals ($000)", D47:AA47)</f>
        <v>0</v>
      </c>
    </row>
    <row r="48" spans="1:29" x14ac:dyDescent="0.2">
      <c r="A48" s="54"/>
      <c r="B48" s="44"/>
      <c r="C48" s="44" t="s">
        <v>19</v>
      </c>
      <c r="D48" s="44">
        <v>12</v>
      </c>
      <c r="E48" s="45">
        <v>3490</v>
      </c>
      <c r="F48" s="44">
        <v>14</v>
      </c>
      <c r="G48" s="45">
        <v>3880</v>
      </c>
      <c r="H48" s="44">
        <v>33</v>
      </c>
      <c r="I48" s="45">
        <v>8711</v>
      </c>
      <c r="J48" s="44">
        <v>14</v>
      </c>
      <c r="K48" s="45">
        <v>4067</v>
      </c>
      <c r="L48" s="44">
        <v>10</v>
      </c>
      <c r="M48" s="45">
        <v>3265</v>
      </c>
      <c r="N48" s="44">
        <v>17</v>
      </c>
      <c r="O48" s="45">
        <v>4646</v>
      </c>
      <c r="P48" s="44">
        <v>9</v>
      </c>
      <c r="Q48" s="45">
        <v>2660</v>
      </c>
      <c r="R48" s="44">
        <v>23</v>
      </c>
      <c r="S48" s="45">
        <v>6663</v>
      </c>
      <c r="T48" s="44">
        <v>30</v>
      </c>
      <c r="U48" s="45">
        <v>8027</v>
      </c>
      <c r="V48" s="44">
        <v>6</v>
      </c>
      <c r="W48" s="45">
        <v>1255</v>
      </c>
      <c r="X48" s="44">
        <v>35</v>
      </c>
      <c r="Y48" s="45">
        <v>10258</v>
      </c>
      <c r="Z48" s="44">
        <v>24</v>
      </c>
      <c r="AA48" s="45">
        <v>6318</v>
      </c>
      <c r="AB48" s="50">
        <f t="shared" si="58"/>
        <v>227</v>
      </c>
      <c r="AC48" s="51">
        <f t="shared" si="0"/>
        <v>63240</v>
      </c>
    </row>
    <row r="49" spans="1:29" x14ac:dyDescent="0.2">
      <c r="A49" s="54"/>
      <c r="B49" s="44"/>
      <c r="C49" s="44" t="s">
        <v>14</v>
      </c>
      <c r="D49" s="44" t="s">
        <v>22</v>
      </c>
      <c r="E49" s="45">
        <v>1592</v>
      </c>
      <c r="F49" s="44" t="s">
        <v>22</v>
      </c>
      <c r="G49" s="45">
        <v>2244</v>
      </c>
      <c r="H49" s="44" t="s">
        <v>22</v>
      </c>
      <c r="I49" s="45">
        <v>2408</v>
      </c>
      <c r="J49" s="44" t="s">
        <v>22</v>
      </c>
      <c r="K49" s="45">
        <v>1670</v>
      </c>
      <c r="L49" s="44" t="s">
        <v>22</v>
      </c>
      <c r="M49" s="45">
        <v>898</v>
      </c>
      <c r="N49" s="44" t="s">
        <v>22</v>
      </c>
      <c r="O49" s="45">
        <v>1142</v>
      </c>
      <c r="P49" s="44" t="s">
        <v>22</v>
      </c>
      <c r="Q49" s="45">
        <v>1391</v>
      </c>
      <c r="R49" s="44" t="s">
        <v>22</v>
      </c>
      <c r="S49" s="45">
        <v>1579</v>
      </c>
      <c r="T49" s="44" t="s">
        <v>22</v>
      </c>
      <c r="U49" s="45">
        <v>1367</v>
      </c>
      <c r="V49" s="44" t="s">
        <v>22</v>
      </c>
      <c r="W49" s="45">
        <v>147</v>
      </c>
      <c r="X49" s="44" t="s">
        <v>22</v>
      </c>
      <c r="Y49" s="45">
        <v>1776</v>
      </c>
      <c r="Z49" s="44" t="s">
        <v>22</v>
      </c>
      <c r="AA49" s="45">
        <v>1130</v>
      </c>
      <c r="AB49" s="52" t="s">
        <v>22</v>
      </c>
      <c r="AC49" s="51">
        <f t="shared" si="0"/>
        <v>17344</v>
      </c>
    </row>
    <row r="50" spans="1:29" x14ac:dyDescent="0.2">
      <c r="A50" s="54"/>
      <c r="B50" s="44"/>
      <c r="C50" s="44" t="s">
        <v>15</v>
      </c>
      <c r="D50" s="44" t="s">
        <v>22</v>
      </c>
      <c r="E50" s="45">
        <v>5081</v>
      </c>
      <c r="F50" s="44" t="s">
        <v>22</v>
      </c>
      <c r="G50" s="45">
        <v>6124</v>
      </c>
      <c r="H50" s="44" t="s">
        <v>22</v>
      </c>
      <c r="I50" s="45">
        <v>11119</v>
      </c>
      <c r="J50" s="44" t="s">
        <v>22</v>
      </c>
      <c r="K50" s="45">
        <v>5736</v>
      </c>
      <c r="L50" s="44" t="s">
        <v>22</v>
      </c>
      <c r="M50" s="45">
        <v>4162</v>
      </c>
      <c r="N50" s="44" t="s">
        <v>22</v>
      </c>
      <c r="O50" s="45">
        <v>5788</v>
      </c>
      <c r="P50" s="44" t="s">
        <v>22</v>
      </c>
      <c r="Q50" s="45">
        <v>4052</v>
      </c>
      <c r="R50" s="44" t="s">
        <v>22</v>
      </c>
      <c r="S50" s="45">
        <v>8242</v>
      </c>
      <c r="T50" s="44" t="s">
        <v>22</v>
      </c>
      <c r="U50" s="45">
        <v>9394</v>
      </c>
      <c r="V50" s="44" t="s">
        <v>22</v>
      </c>
      <c r="W50" s="45">
        <v>1402</v>
      </c>
      <c r="X50" s="44" t="s">
        <v>22</v>
      </c>
      <c r="Y50" s="45">
        <v>12035</v>
      </c>
      <c r="Z50" s="44" t="s">
        <v>22</v>
      </c>
      <c r="AA50" s="45">
        <v>7448</v>
      </c>
      <c r="AB50" s="52" t="s">
        <v>22</v>
      </c>
      <c r="AC50" s="51">
        <f t="shared" si="0"/>
        <v>80583</v>
      </c>
    </row>
    <row r="51" spans="1:29" x14ac:dyDescent="0.2">
      <c r="A51" s="54"/>
      <c r="B51" s="44"/>
      <c r="C51" s="44" t="s">
        <v>16</v>
      </c>
      <c r="D51" s="44" t="s">
        <v>22</v>
      </c>
      <c r="E51" s="45">
        <v>9869</v>
      </c>
      <c r="F51" s="44" t="s">
        <v>22</v>
      </c>
      <c r="G51" s="45">
        <v>2260</v>
      </c>
      <c r="H51" s="44" t="s">
        <v>22</v>
      </c>
      <c r="I51" s="45">
        <v>3003</v>
      </c>
      <c r="J51" s="44" t="s">
        <v>22</v>
      </c>
      <c r="K51" s="45">
        <v>57600</v>
      </c>
      <c r="L51" s="44" t="s">
        <v>22</v>
      </c>
      <c r="M51" s="45">
        <v>984</v>
      </c>
      <c r="N51" s="44" t="s">
        <v>22</v>
      </c>
      <c r="O51" s="45">
        <v>925</v>
      </c>
      <c r="P51" s="44" t="s">
        <v>22</v>
      </c>
      <c r="Q51" s="45">
        <v>8962</v>
      </c>
      <c r="R51" s="44" t="s">
        <v>22</v>
      </c>
      <c r="S51" s="45">
        <v>7285</v>
      </c>
      <c r="T51" s="44" t="s">
        <v>22</v>
      </c>
      <c r="U51" s="45">
        <v>8170</v>
      </c>
      <c r="V51" s="44" t="s">
        <v>22</v>
      </c>
      <c r="W51" s="45">
        <v>126</v>
      </c>
      <c r="X51" s="44" t="s">
        <v>22</v>
      </c>
      <c r="Y51" s="45">
        <v>47691</v>
      </c>
      <c r="Z51" s="44" t="s">
        <v>22</v>
      </c>
      <c r="AA51" s="45">
        <v>4952</v>
      </c>
      <c r="AB51" s="52" t="s">
        <v>22</v>
      </c>
      <c r="AC51" s="51">
        <f t="shared" si="0"/>
        <v>151827</v>
      </c>
    </row>
    <row r="52" spans="1:29" x14ac:dyDescent="0.2">
      <c r="A52" s="54"/>
      <c r="B52" s="44"/>
      <c r="C52" s="44" t="s">
        <v>17</v>
      </c>
      <c r="D52" s="44" t="s">
        <v>22</v>
      </c>
      <c r="E52" s="45">
        <v>14951</v>
      </c>
      <c r="F52" s="44" t="s">
        <v>22</v>
      </c>
      <c r="G52" s="45">
        <v>8383</v>
      </c>
      <c r="H52" s="44" t="s">
        <v>22</v>
      </c>
      <c r="I52" s="45">
        <v>14122</v>
      </c>
      <c r="J52" s="44" t="s">
        <v>22</v>
      </c>
      <c r="K52" s="45">
        <v>63336</v>
      </c>
      <c r="L52" s="44" t="s">
        <v>22</v>
      </c>
      <c r="M52" s="45">
        <v>5146</v>
      </c>
      <c r="N52" s="44" t="s">
        <v>22</v>
      </c>
      <c r="O52" s="45">
        <v>6713</v>
      </c>
      <c r="P52" s="44" t="s">
        <v>22</v>
      </c>
      <c r="Q52" s="45">
        <v>13013</v>
      </c>
      <c r="R52" s="44" t="s">
        <v>22</v>
      </c>
      <c r="S52" s="45">
        <v>15527</v>
      </c>
      <c r="T52" s="44" t="s">
        <v>22</v>
      </c>
      <c r="U52" s="45">
        <v>17564</v>
      </c>
      <c r="V52" s="44" t="s">
        <v>22</v>
      </c>
      <c r="W52" s="45">
        <v>1528</v>
      </c>
      <c r="X52" s="44" t="s">
        <v>22</v>
      </c>
      <c r="Y52" s="45">
        <v>59726</v>
      </c>
      <c r="Z52" s="44" t="s">
        <v>22</v>
      </c>
      <c r="AA52" s="45">
        <v>12400</v>
      </c>
      <c r="AB52" s="52" t="s">
        <v>22</v>
      </c>
      <c r="AC52" s="51">
        <f t="shared" si="0"/>
        <v>232409</v>
      </c>
    </row>
    <row r="53" spans="1:29" x14ac:dyDescent="0.2">
      <c r="A53" s="82" t="s">
        <v>68</v>
      </c>
      <c r="B53" s="90" t="s">
        <v>93</v>
      </c>
      <c r="C53" s="46" t="s">
        <v>18</v>
      </c>
      <c r="D53" s="46">
        <f>D37+D45</f>
        <v>35</v>
      </c>
      <c r="E53" s="47">
        <f>E37+E45</f>
        <v>11260</v>
      </c>
      <c r="F53" s="46">
        <f>F37+F45</f>
        <v>28</v>
      </c>
      <c r="G53" s="47">
        <f>G37+G45</f>
        <v>8915</v>
      </c>
      <c r="H53" s="46">
        <f t="shared" ref="H53:I53" si="61">H37+H45</f>
        <v>58</v>
      </c>
      <c r="I53" s="47">
        <f t="shared" si="61"/>
        <v>16844</v>
      </c>
      <c r="J53" s="46">
        <f t="shared" ref="J53:K53" si="62">J37+J45</f>
        <v>32</v>
      </c>
      <c r="K53" s="47">
        <f t="shared" si="62"/>
        <v>9809</v>
      </c>
      <c r="L53" s="46">
        <f t="shared" ref="L53:M53" si="63">L37+L45</f>
        <v>29</v>
      </c>
      <c r="M53" s="47">
        <f t="shared" si="63"/>
        <v>9832</v>
      </c>
      <c r="N53" s="46">
        <f t="shared" ref="N53:O53" si="64">N37+N45</f>
        <v>31</v>
      </c>
      <c r="O53" s="47">
        <f t="shared" si="64"/>
        <v>8670</v>
      </c>
      <c r="P53" s="46">
        <f t="shared" ref="P53:Q53" si="65">P37+P45</f>
        <v>25</v>
      </c>
      <c r="Q53" s="47">
        <f t="shared" si="65"/>
        <v>7553</v>
      </c>
      <c r="R53" s="46">
        <f t="shared" ref="R53:S53" si="66">R37+R45</f>
        <v>37</v>
      </c>
      <c r="S53" s="47">
        <f t="shared" si="66"/>
        <v>11208</v>
      </c>
      <c r="T53" s="46">
        <f t="shared" ref="T53:U53" si="67">T37+T45</f>
        <v>51</v>
      </c>
      <c r="U53" s="47">
        <f t="shared" si="67"/>
        <v>17481</v>
      </c>
      <c r="V53" s="46">
        <f t="shared" ref="V53:W53" si="68">V37+V45</f>
        <v>15</v>
      </c>
      <c r="W53" s="47">
        <f t="shared" si="68"/>
        <v>4427</v>
      </c>
      <c r="X53" s="46">
        <f t="shared" ref="X53:Y53" si="69">X37+X45</f>
        <v>72</v>
      </c>
      <c r="Y53" s="47">
        <f t="shared" si="69"/>
        <v>23735</v>
      </c>
      <c r="Z53" s="46">
        <f t="shared" ref="Z53:AA53" si="70">Z37+Z45</f>
        <v>59</v>
      </c>
      <c r="AA53" s="47">
        <f t="shared" si="70"/>
        <v>16988</v>
      </c>
      <c r="AB53" s="46">
        <f>SUMIF($D$2:$AA$2, "No. of Dwelling Units Approved", D53:AA53)</f>
        <v>472</v>
      </c>
      <c r="AC53" s="47">
        <f t="shared" si="0"/>
        <v>146722</v>
      </c>
    </row>
    <row r="54" spans="1:29" x14ac:dyDescent="0.2">
      <c r="A54" s="82"/>
      <c r="B54" s="90"/>
      <c r="C54" s="46" t="s">
        <v>109</v>
      </c>
      <c r="D54" s="46">
        <f t="shared" ref="D54:E55" si="71">D38+D46</f>
        <v>0</v>
      </c>
      <c r="E54" s="47">
        <f t="shared" si="71"/>
        <v>0</v>
      </c>
      <c r="F54" s="46">
        <f t="shared" ref="F54:F55" si="72">F38+F46</f>
        <v>0</v>
      </c>
      <c r="G54" s="47">
        <f t="shared" ref="G54:I55" si="73">G38+G46</f>
        <v>0</v>
      </c>
      <c r="H54" s="46">
        <f t="shared" si="73"/>
        <v>27</v>
      </c>
      <c r="I54" s="47">
        <f t="shared" si="73"/>
        <v>5946</v>
      </c>
      <c r="J54" s="46">
        <f t="shared" ref="J54:K55" si="74">J38+J46</f>
        <v>0</v>
      </c>
      <c r="K54" s="47">
        <f t="shared" si="74"/>
        <v>0</v>
      </c>
      <c r="L54" s="46">
        <f t="shared" ref="L54:M55" si="75">L38+L46</f>
        <v>0</v>
      </c>
      <c r="M54" s="47">
        <f t="shared" si="75"/>
        <v>0</v>
      </c>
      <c r="N54" s="46">
        <f t="shared" ref="N54:O55" si="76">N38+N46</f>
        <v>0</v>
      </c>
      <c r="O54" s="46">
        <f t="shared" si="76"/>
        <v>0</v>
      </c>
      <c r="P54" s="46">
        <f t="shared" ref="P54:Q55" si="77">P38+P46</f>
        <v>0</v>
      </c>
      <c r="Q54" s="46">
        <f t="shared" si="77"/>
        <v>0</v>
      </c>
      <c r="R54" s="46">
        <f t="shared" ref="R54:S55" si="78">R38+R46</f>
        <v>0</v>
      </c>
      <c r="S54" s="46">
        <f t="shared" si="78"/>
        <v>0</v>
      </c>
      <c r="T54" s="46">
        <f t="shared" ref="T54:U55" si="79">T38+T46</f>
        <v>4</v>
      </c>
      <c r="U54" s="46">
        <f t="shared" si="79"/>
        <v>680</v>
      </c>
      <c r="V54" s="46">
        <f t="shared" ref="V54:W55" si="80">V38+V46</f>
        <v>4</v>
      </c>
      <c r="W54" s="46">
        <f t="shared" si="80"/>
        <v>920</v>
      </c>
      <c r="X54" s="46">
        <f t="shared" ref="X54:Y55" si="81">X38+X46</f>
        <v>4</v>
      </c>
      <c r="Y54" s="46">
        <f t="shared" si="81"/>
        <v>709</v>
      </c>
      <c r="Z54" s="46">
        <f t="shared" ref="Z54:AA55" si="82">Z38+Z46</f>
        <v>0</v>
      </c>
      <c r="AA54" s="46">
        <f t="shared" si="82"/>
        <v>0</v>
      </c>
      <c r="AB54" s="46">
        <f t="shared" ref="AB54:AB56" si="83">SUMIF($D$2:$AA$2, "No. of Dwelling Units Approved", D54:AA54)</f>
        <v>39</v>
      </c>
      <c r="AC54" s="46">
        <f t="shared" si="0"/>
        <v>8255</v>
      </c>
    </row>
    <row r="55" spans="1:29" x14ac:dyDescent="0.2">
      <c r="A55" s="82"/>
      <c r="B55" s="90"/>
      <c r="C55" s="46" t="s">
        <v>110</v>
      </c>
      <c r="D55" s="46">
        <f t="shared" si="71"/>
        <v>35</v>
      </c>
      <c r="E55" s="47">
        <f t="shared" si="71"/>
        <v>10000</v>
      </c>
      <c r="F55" s="46">
        <f t="shared" si="72"/>
        <v>0</v>
      </c>
      <c r="G55" s="47">
        <f t="shared" si="73"/>
        <v>0</v>
      </c>
      <c r="H55" s="46">
        <f t="shared" si="73"/>
        <v>0</v>
      </c>
      <c r="I55" s="47">
        <f t="shared" si="73"/>
        <v>0</v>
      </c>
      <c r="J55" s="46">
        <f t="shared" si="74"/>
        <v>0</v>
      </c>
      <c r="K55" s="47">
        <f t="shared" si="74"/>
        <v>0</v>
      </c>
      <c r="L55" s="46">
        <f t="shared" si="75"/>
        <v>0</v>
      </c>
      <c r="M55" s="47">
        <f t="shared" si="75"/>
        <v>0</v>
      </c>
      <c r="N55" s="46">
        <f t="shared" si="76"/>
        <v>0</v>
      </c>
      <c r="O55" s="46">
        <f t="shared" si="76"/>
        <v>0</v>
      </c>
      <c r="P55" s="46">
        <f t="shared" si="77"/>
        <v>0</v>
      </c>
      <c r="Q55" s="46">
        <f t="shared" si="77"/>
        <v>0</v>
      </c>
      <c r="R55" s="46">
        <f t="shared" si="78"/>
        <v>0</v>
      </c>
      <c r="S55" s="46">
        <f t="shared" si="78"/>
        <v>0</v>
      </c>
      <c r="T55" s="46">
        <f t="shared" si="79"/>
        <v>0</v>
      </c>
      <c r="U55" s="46">
        <f t="shared" si="79"/>
        <v>0</v>
      </c>
      <c r="V55" s="46">
        <f t="shared" si="80"/>
        <v>0</v>
      </c>
      <c r="W55" s="46">
        <f t="shared" si="80"/>
        <v>0</v>
      </c>
      <c r="X55" s="46">
        <f t="shared" si="81"/>
        <v>0</v>
      </c>
      <c r="Y55" s="46">
        <f t="shared" si="81"/>
        <v>0</v>
      </c>
      <c r="Z55" s="46">
        <f t="shared" si="82"/>
        <v>0</v>
      </c>
      <c r="AA55" s="46">
        <f t="shared" si="82"/>
        <v>0</v>
      </c>
      <c r="AB55" s="46">
        <f t="shared" ref="AB55" si="84">SUMIF($D$2:$AA$2, "No. of Dwelling Units Approved", D55:AA55)</f>
        <v>35</v>
      </c>
      <c r="AC55" s="46">
        <f t="shared" ref="AC55" si="85">SUMIF($D$2:$AA$2, "Value of Approvals ($000)", D55:AA55)</f>
        <v>10000</v>
      </c>
    </row>
    <row r="56" spans="1:29" x14ac:dyDescent="0.2">
      <c r="A56" s="82"/>
      <c r="B56" s="46"/>
      <c r="C56" s="46" t="s">
        <v>19</v>
      </c>
      <c r="D56" s="46">
        <f>D40+D48</f>
        <v>70</v>
      </c>
      <c r="E56" s="47">
        <f>E40+E48</f>
        <v>21260</v>
      </c>
      <c r="F56" s="46">
        <f t="shared" ref="F56" si="86">F40+F48</f>
        <v>28</v>
      </c>
      <c r="G56" s="47">
        <f t="shared" ref="G56:I56" si="87">G40+G48</f>
        <v>8915</v>
      </c>
      <c r="H56" s="46">
        <f t="shared" si="87"/>
        <v>85</v>
      </c>
      <c r="I56" s="47">
        <f t="shared" si="87"/>
        <v>22789</v>
      </c>
      <c r="J56" s="46">
        <f t="shared" ref="J56:K56" si="88">J40+J48</f>
        <v>32</v>
      </c>
      <c r="K56" s="47">
        <f t="shared" si="88"/>
        <v>9809</v>
      </c>
      <c r="L56" s="46">
        <f t="shared" ref="L56:M56" si="89">L40+L48</f>
        <v>29</v>
      </c>
      <c r="M56" s="47">
        <f t="shared" si="89"/>
        <v>9832</v>
      </c>
      <c r="N56" s="46">
        <f t="shared" ref="N56:O56" si="90">N40+N48</f>
        <v>31</v>
      </c>
      <c r="O56" s="47">
        <f t="shared" si="90"/>
        <v>8670</v>
      </c>
      <c r="P56" s="46">
        <f t="shared" ref="P56:Q56" si="91">P40+P48</f>
        <v>25</v>
      </c>
      <c r="Q56" s="47">
        <f t="shared" si="91"/>
        <v>7553</v>
      </c>
      <c r="R56" s="46">
        <f t="shared" ref="R56:S56" si="92">R40+R48</f>
        <v>37</v>
      </c>
      <c r="S56" s="47">
        <f t="shared" si="92"/>
        <v>11208</v>
      </c>
      <c r="T56" s="46">
        <f t="shared" ref="T56:U56" si="93">T40+T48</f>
        <v>55</v>
      </c>
      <c r="U56" s="47">
        <f t="shared" si="93"/>
        <v>18161</v>
      </c>
      <c r="V56" s="46">
        <f t="shared" ref="V56:W56" si="94">V40+V48</f>
        <v>19</v>
      </c>
      <c r="W56" s="47">
        <f t="shared" si="94"/>
        <v>5347</v>
      </c>
      <c r="X56" s="46">
        <f t="shared" ref="X56:Y56" si="95">X40+X48</f>
        <v>76</v>
      </c>
      <c r="Y56" s="47">
        <f t="shared" si="95"/>
        <v>24444</v>
      </c>
      <c r="Z56" s="46">
        <f t="shared" ref="Z56:AA56" si="96">Z40+Z48</f>
        <v>59</v>
      </c>
      <c r="AA56" s="47">
        <f t="shared" si="96"/>
        <v>16988</v>
      </c>
      <c r="AB56" s="46">
        <f t="shared" si="83"/>
        <v>546</v>
      </c>
      <c r="AC56" s="47">
        <f t="shared" si="0"/>
        <v>164976</v>
      </c>
    </row>
    <row r="57" spans="1:29" x14ac:dyDescent="0.2">
      <c r="A57" s="82"/>
      <c r="B57" s="46"/>
      <c r="C57" s="46" t="s">
        <v>14</v>
      </c>
      <c r="D57" s="46" t="s">
        <v>22</v>
      </c>
      <c r="E57" s="47">
        <f>E41+E49</f>
        <v>2343</v>
      </c>
      <c r="F57" s="46" t="s">
        <v>22</v>
      </c>
      <c r="G57" s="47">
        <f>G41+G49</f>
        <v>2499</v>
      </c>
      <c r="H57" s="46" t="s">
        <v>22</v>
      </c>
      <c r="I57" s="47">
        <f t="shared" ref="I57:K57" si="97">I41+I49</f>
        <v>3536</v>
      </c>
      <c r="J57" s="46" t="s">
        <v>22</v>
      </c>
      <c r="K57" s="47">
        <f t="shared" si="97"/>
        <v>3110</v>
      </c>
      <c r="L57" s="46" t="s">
        <v>22</v>
      </c>
      <c r="M57" s="47">
        <f t="shared" ref="M57:O57" si="98">M41+M49</f>
        <v>1870</v>
      </c>
      <c r="N57" s="46" t="s">
        <v>22</v>
      </c>
      <c r="O57" s="47">
        <f t="shared" si="98"/>
        <v>2160</v>
      </c>
      <c r="P57" s="46" t="s">
        <v>22</v>
      </c>
      <c r="Q57" s="47">
        <f t="shared" ref="Q57:S57" si="99">Q41+Q49</f>
        <v>2593</v>
      </c>
      <c r="R57" s="46" t="s">
        <v>22</v>
      </c>
      <c r="S57" s="47">
        <f t="shared" si="99"/>
        <v>2885</v>
      </c>
      <c r="T57" s="46" t="s">
        <v>22</v>
      </c>
      <c r="U57" s="47">
        <f t="shared" ref="U57:W57" si="100">U41+U49</f>
        <v>2139</v>
      </c>
      <c r="V57" s="46" t="s">
        <v>22</v>
      </c>
      <c r="W57" s="47">
        <f t="shared" si="100"/>
        <v>434</v>
      </c>
      <c r="X57" s="46" t="s">
        <v>22</v>
      </c>
      <c r="Y57" s="47">
        <f t="shared" ref="Y57:AA57" si="101">Y41+Y49</f>
        <v>2530</v>
      </c>
      <c r="Z57" s="46" t="s">
        <v>22</v>
      </c>
      <c r="AA57" s="47">
        <f t="shared" si="101"/>
        <v>1761</v>
      </c>
      <c r="AB57" s="46" t="s">
        <v>22</v>
      </c>
      <c r="AC57" s="47">
        <f t="shared" si="0"/>
        <v>27860</v>
      </c>
    </row>
    <row r="58" spans="1:29" x14ac:dyDescent="0.2">
      <c r="A58" s="82"/>
      <c r="B58" s="46"/>
      <c r="C58" s="46" t="s">
        <v>15</v>
      </c>
      <c r="D58" s="46" t="s">
        <v>22</v>
      </c>
      <c r="E58" s="47">
        <f>E42+E50</f>
        <v>23601</v>
      </c>
      <c r="F58" s="46" t="s">
        <v>22</v>
      </c>
      <c r="G58" s="47">
        <f>G42+G50</f>
        <v>11414</v>
      </c>
      <c r="H58" s="46" t="s">
        <v>22</v>
      </c>
      <c r="I58" s="47">
        <f t="shared" ref="I58:K58" si="102">I42+I50</f>
        <v>26325</v>
      </c>
      <c r="J58" s="46" t="s">
        <v>22</v>
      </c>
      <c r="K58" s="47">
        <f t="shared" si="102"/>
        <v>12919</v>
      </c>
      <c r="L58" s="46" t="s">
        <v>22</v>
      </c>
      <c r="M58" s="47">
        <f t="shared" ref="M58:O58" si="103">M42+M50</f>
        <v>11701</v>
      </c>
      <c r="N58" s="46" t="s">
        <v>22</v>
      </c>
      <c r="O58" s="47">
        <f t="shared" si="103"/>
        <v>10830</v>
      </c>
      <c r="P58" s="46" t="s">
        <v>22</v>
      </c>
      <c r="Q58" s="47">
        <f t="shared" ref="Q58:S58" si="104">Q42+Q50</f>
        <v>10147</v>
      </c>
      <c r="R58" s="46" t="s">
        <v>22</v>
      </c>
      <c r="S58" s="47">
        <f t="shared" si="104"/>
        <v>14093</v>
      </c>
      <c r="T58" s="46" t="s">
        <v>22</v>
      </c>
      <c r="U58" s="47">
        <f t="shared" ref="U58:W58" si="105">U42+U50</f>
        <v>20300</v>
      </c>
      <c r="V58" s="46" t="s">
        <v>22</v>
      </c>
      <c r="W58" s="47">
        <f t="shared" si="105"/>
        <v>5781</v>
      </c>
      <c r="X58" s="46" t="s">
        <v>22</v>
      </c>
      <c r="Y58" s="47">
        <f t="shared" ref="Y58:AA58" si="106">Y42+Y50</f>
        <v>26975</v>
      </c>
      <c r="Z58" s="46" t="s">
        <v>22</v>
      </c>
      <c r="AA58" s="47">
        <f t="shared" si="106"/>
        <v>18749</v>
      </c>
      <c r="AB58" s="46" t="s">
        <v>22</v>
      </c>
      <c r="AC58" s="47">
        <f t="shared" si="0"/>
        <v>192835</v>
      </c>
    </row>
    <row r="59" spans="1:29" x14ac:dyDescent="0.2">
      <c r="A59" s="82"/>
      <c r="B59" s="46"/>
      <c r="C59" s="46" t="s">
        <v>16</v>
      </c>
      <c r="D59" s="46" t="s">
        <v>22</v>
      </c>
      <c r="E59" s="47">
        <f>E43+E51</f>
        <v>10639</v>
      </c>
      <c r="F59" s="46" t="s">
        <v>22</v>
      </c>
      <c r="G59" s="47">
        <f>G43+G51</f>
        <v>2688</v>
      </c>
      <c r="H59" s="46" t="s">
        <v>22</v>
      </c>
      <c r="I59" s="47">
        <f t="shared" ref="I59:K59" si="107">I43+I51</f>
        <v>3189</v>
      </c>
      <c r="J59" s="46" t="s">
        <v>22</v>
      </c>
      <c r="K59" s="47">
        <f t="shared" si="107"/>
        <v>77600</v>
      </c>
      <c r="L59" s="46" t="s">
        <v>22</v>
      </c>
      <c r="M59" s="47">
        <f t="shared" ref="M59:O59" si="108">M43+M51</f>
        <v>1283</v>
      </c>
      <c r="N59" s="46" t="s">
        <v>22</v>
      </c>
      <c r="O59" s="47">
        <f t="shared" si="108"/>
        <v>925</v>
      </c>
      <c r="P59" s="46" t="s">
        <v>22</v>
      </c>
      <c r="Q59" s="47">
        <f t="shared" ref="Q59:S59" si="109">Q43+Q51</f>
        <v>9442</v>
      </c>
      <c r="R59" s="46" t="s">
        <v>22</v>
      </c>
      <c r="S59" s="47">
        <f t="shared" si="109"/>
        <v>7540</v>
      </c>
      <c r="T59" s="46" t="s">
        <v>22</v>
      </c>
      <c r="U59" s="47">
        <f t="shared" ref="U59:W59" si="110">U43+U51</f>
        <v>13839</v>
      </c>
      <c r="V59" s="46" t="s">
        <v>22</v>
      </c>
      <c r="W59" s="47">
        <f t="shared" si="110"/>
        <v>126</v>
      </c>
      <c r="X59" s="46" t="s">
        <v>22</v>
      </c>
      <c r="Y59" s="47">
        <f t="shared" ref="Y59:AA59" si="111">Y43+Y51</f>
        <v>70982</v>
      </c>
      <c r="Z59" s="46" t="s">
        <v>22</v>
      </c>
      <c r="AA59" s="47">
        <f t="shared" si="111"/>
        <v>13720</v>
      </c>
      <c r="AB59" s="46" t="s">
        <v>22</v>
      </c>
      <c r="AC59" s="47">
        <f t="shared" si="0"/>
        <v>211973</v>
      </c>
    </row>
    <row r="60" spans="1:29" x14ac:dyDescent="0.2">
      <c r="A60" s="83"/>
      <c r="B60" s="48"/>
      <c r="C60" s="48" t="s">
        <v>17</v>
      </c>
      <c r="D60" s="48" t="s">
        <v>22</v>
      </c>
      <c r="E60" s="49">
        <f>E44+E52</f>
        <v>34241</v>
      </c>
      <c r="F60" s="48" t="s">
        <v>22</v>
      </c>
      <c r="G60" s="49">
        <f>G44+G52</f>
        <v>14101</v>
      </c>
      <c r="H60" s="48" t="s">
        <v>22</v>
      </c>
      <c r="I60" s="49">
        <f t="shared" ref="I60:K60" si="112">I44+I52</f>
        <v>29514</v>
      </c>
      <c r="J60" s="48" t="s">
        <v>22</v>
      </c>
      <c r="K60" s="49">
        <f t="shared" si="112"/>
        <v>90519</v>
      </c>
      <c r="L60" s="48" t="s">
        <v>22</v>
      </c>
      <c r="M60" s="49">
        <f t="shared" ref="M60:O60" si="113">M44+M52</f>
        <v>12984</v>
      </c>
      <c r="N60" s="48" t="s">
        <v>22</v>
      </c>
      <c r="O60" s="49">
        <f t="shared" si="113"/>
        <v>11755</v>
      </c>
      <c r="P60" s="48" t="s">
        <v>22</v>
      </c>
      <c r="Q60" s="49">
        <f t="shared" ref="Q60:S60" si="114">Q44+Q52</f>
        <v>19588</v>
      </c>
      <c r="R60" s="48" t="s">
        <v>22</v>
      </c>
      <c r="S60" s="49">
        <f t="shared" si="114"/>
        <v>21632</v>
      </c>
      <c r="T60" s="48" t="s">
        <v>22</v>
      </c>
      <c r="U60" s="49">
        <f t="shared" ref="U60:W60" si="115">U44+U52</f>
        <v>34139</v>
      </c>
      <c r="V60" s="48" t="s">
        <v>22</v>
      </c>
      <c r="W60" s="49">
        <f t="shared" si="115"/>
        <v>5907</v>
      </c>
      <c r="X60" s="48" t="s">
        <v>22</v>
      </c>
      <c r="Y60" s="49">
        <f t="shared" ref="Y60:AA60" si="116">Y44+Y52</f>
        <v>97958</v>
      </c>
      <c r="Z60" s="48" t="s">
        <v>22</v>
      </c>
      <c r="AA60" s="49">
        <f t="shared" si="116"/>
        <v>32469</v>
      </c>
      <c r="AB60" s="48" t="s">
        <v>22</v>
      </c>
      <c r="AC60" s="49">
        <f t="shared" si="0"/>
        <v>404807</v>
      </c>
    </row>
  </sheetData>
  <mergeCells count="17">
    <mergeCell ref="V1:W1"/>
    <mergeCell ref="X1:Y1"/>
    <mergeCell ref="Z1:AA1"/>
    <mergeCell ref="F1:G1"/>
    <mergeCell ref="AB1:AC1"/>
    <mergeCell ref="H1:I1"/>
    <mergeCell ref="J1:K1"/>
    <mergeCell ref="L1:M1"/>
    <mergeCell ref="N1:O1"/>
    <mergeCell ref="P1:Q1"/>
    <mergeCell ref="R1:S1"/>
    <mergeCell ref="T1:U1"/>
    <mergeCell ref="A27:A34"/>
    <mergeCell ref="A1:A2"/>
    <mergeCell ref="B1:B2"/>
    <mergeCell ref="C1:C2"/>
    <mergeCell ref="D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52"/>
  <sheetViews>
    <sheetView zoomScale="55" zoomScaleNormal="55" workbookViewId="0">
      <pane xSplit="1" ySplit="2" topLeftCell="DH3" activePane="bottomRight" state="frozenSplit"/>
      <selection pane="topRight" activeCell="N1" sqref="N1"/>
      <selection pane="bottomLeft" activeCell="A8" sqref="A8"/>
      <selection pane="bottomRight" activeCell="EM10" sqref="EM10"/>
    </sheetView>
  </sheetViews>
  <sheetFormatPr defaultRowHeight="15" x14ac:dyDescent="0.25"/>
  <cols>
    <col min="1" max="1" width="31.7109375" style="114" customWidth="1"/>
    <col min="2" max="9" width="12.42578125" style="114" customWidth="1"/>
    <col min="10" max="10" width="12.42578125" style="115" customWidth="1"/>
    <col min="11" max="11" width="7.140625" style="114" customWidth="1"/>
    <col min="12" max="20" width="12.85546875" style="114" customWidth="1"/>
    <col min="21" max="21" width="11.5703125" style="114" customWidth="1"/>
    <col min="22" max="30" width="13.42578125" style="114" customWidth="1"/>
    <col min="31" max="31" width="11.5703125" style="114" customWidth="1"/>
    <col min="32" max="40" width="13" style="114" customWidth="1"/>
    <col min="41" max="41" width="9.140625" style="114"/>
    <col min="42" max="50" width="12" style="114" customWidth="1"/>
    <col min="51" max="51" width="9.140625" style="114"/>
    <col min="52" max="60" width="13.5703125" style="114" customWidth="1"/>
    <col min="61" max="61" width="9.140625" style="114"/>
    <col min="62" max="70" width="13.5703125" style="114" customWidth="1"/>
    <col min="71" max="71" width="9.140625" style="114"/>
    <col min="72" max="80" width="13.5703125" style="114" customWidth="1"/>
    <col min="81" max="81" width="9.140625" style="114"/>
    <col min="82" max="90" width="14.140625" style="114" customWidth="1"/>
    <col min="91" max="91" width="9.140625" style="114"/>
    <col min="92" max="100" width="14" style="114" customWidth="1"/>
    <col min="101" max="101" width="9.140625" style="114"/>
    <col min="102" max="110" width="14.85546875" style="114" customWidth="1"/>
    <col min="111" max="111" width="9.140625" style="114"/>
    <col min="112" max="120" width="14.42578125" style="114" customWidth="1"/>
    <col min="121" max="16384" width="9.140625" style="114"/>
  </cols>
  <sheetData>
    <row r="1" spans="1:120" ht="15.75" thickBot="1" x14ac:dyDescent="0.3">
      <c r="B1" s="233">
        <v>42552</v>
      </c>
      <c r="C1" s="233"/>
      <c r="D1" s="233"/>
      <c r="E1" s="233"/>
      <c r="F1" s="233"/>
      <c r="G1" s="233"/>
      <c r="H1" s="233"/>
      <c r="I1" s="233"/>
      <c r="J1" s="151"/>
      <c r="L1" s="233">
        <v>42583</v>
      </c>
      <c r="M1" s="233"/>
      <c r="N1" s="233"/>
      <c r="O1" s="233"/>
      <c r="P1" s="233"/>
      <c r="Q1" s="233"/>
      <c r="R1" s="233"/>
      <c r="S1" s="233"/>
      <c r="T1" s="233"/>
      <c r="U1" s="216"/>
      <c r="V1" s="233">
        <v>42614</v>
      </c>
      <c r="W1" s="233"/>
      <c r="X1" s="233"/>
      <c r="Y1" s="233"/>
      <c r="Z1" s="233"/>
      <c r="AA1" s="233"/>
      <c r="AB1" s="233"/>
      <c r="AC1" s="233"/>
      <c r="AD1" s="233"/>
      <c r="AE1" s="216"/>
      <c r="AF1" s="233">
        <v>42644</v>
      </c>
      <c r="AG1" s="234"/>
      <c r="AH1" s="234"/>
      <c r="AI1" s="234"/>
      <c r="AJ1" s="234"/>
      <c r="AK1" s="234"/>
      <c r="AL1" s="234"/>
      <c r="AM1" s="234"/>
      <c r="AN1" s="234"/>
      <c r="AP1" s="233">
        <v>42675</v>
      </c>
      <c r="AQ1" s="234"/>
      <c r="AR1" s="234"/>
      <c r="AS1" s="234"/>
      <c r="AT1" s="234"/>
      <c r="AU1" s="234"/>
      <c r="AV1" s="234"/>
      <c r="AW1" s="234"/>
      <c r="AX1" s="234"/>
      <c r="AZ1" s="233">
        <v>42705</v>
      </c>
      <c r="BA1" s="234"/>
      <c r="BB1" s="234"/>
      <c r="BC1" s="234"/>
      <c r="BD1" s="234"/>
      <c r="BE1" s="234"/>
      <c r="BF1" s="234"/>
      <c r="BG1" s="234"/>
      <c r="BH1" s="234"/>
      <c r="BJ1" s="233">
        <v>42736</v>
      </c>
      <c r="BK1" s="233"/>
      <c r="BL1" s="233"/>
      <c r="BM1" s="233"/>
      <c r="BN1" s="233"/>
      <c r="BO1" s="233"/>
      <c r="BP1" s="233"/>
      <c r="BQ1" s="233"/>
      <c r="BR1" s="233"/>
      <c r="BT1" s="233">
        <v>42767</v>
      </c>
      <c r="BU1" s="233"/>
      <c r="BV1" s="233"/>
      <c r="BW1" s="233"/>
      <c r="BX1" s="233"/>
      <c r="BY1" s="233"/>
      <c r="BZ1" s="233"/>
      <c r="CA1" s="233"/>
      <c r="CB1" s="233"/>
      <c r="CD1" s="233">
        <v>42795</v>
      </c>
      <c r="CE1" s="233"/>
      <c r="CF1" s="233"/>
      <c r="CG1" s="233"/>
      <c r="CH1" s="233"/>
      <c r="CI1" s="233"/>
      <c r="CJ1" s="233"/>
      <c r="CK1" s="233"/>
      <c r="CL1" s="233"/>
      <c r="CN1" s="233">
        <v>42826</v>
      </c>
      <c r="CO1" s="233"/>
      <c r="CP1" s="233"/>
      <c r="CQ1" s="233"/>
      <c r="CR1" s="233"/>
      <c r="CS1" s="233"/>
      <c r="CT1" s="233"/>
      <c r="CU1" s="233"/>
      <c r="CV1" s="233"/>
      <c r="CX1" s="233">
        <v>42856</v>
      </c>
      <c r="CY1" s="233"/>
      <c r="CZ1" s="233"/>
      <c r="DA1" s="233"/>
      <c r="DB1" s="233"/>
      <c r="DC1" s="233"/>
      <c r="DD1" s="233"/>
      <c r="DE1" s="233"/>
      <c r="DF1" s="233"/>
      <c r="DH1" s="233">
        <v>42887</v>
      </c>
      <c r="DI1" s="233"/>
      <c r="DJ1" s="233"/>
      <c r="DK1" s="233"/>
      <c r="DL1" s="233"/>
      <c r="DM1" s="233"/>
      <c r="DN1" s="233"/>
      <c r="DO1" s="233"/>
      <c r="DP1" s="233"/>
    </row>
    <row r="2" spans="1:120" ht="45" x14ac:dyDescent="0.25">
      <c r="A2" s="152" t="s">
        <v>135</v>
      </c>
      <c r="B2" s="153" t="s">
        <v>113</v>
      </c>
      <c r="C2" s="153" t="s">
        <v>114</v>
      </c>
      <c r="D2" s="153" t="s">
        <v>115</v>
      </c>
      <c r="E2" s="154" t="s">
        <v>116</v>
      </c>
      <c r="F2" s="154" t="s">
        <v>117</v>
      </c>
      <c r="G2" s="154" t="s">
        <v>118</v>
      </c>
      <c r="H2" s="155" t="s">
        <v>119</v>
      </c>
      <c r="I2" s="155" t="s">
        <v>120</v>
      </c>
      <c r="J2" s="156" t="s">
        <v>121</v>
      </c>
      <c r="K2" s="144"/>
      <c r="L2" s="153" t="s">
        <v>113</v>
      </c>
      <c r="M2" s="153" t="s">
        <v>114</v>
      </c>
      <c r="N2" s="153" t="s">
        <v>115</v>
      </c>
      <c r="O2" s="154" t="s">
        <v>116</v>
      </c>
      <c r="P2" s="154" t="s">
        <v>117</v>
      </c>
      <c r="Q2" s="154" t="s">
        <v>118</v>
      </c>
      <c r="R2" s="155" t="s">
        <v>119</v>
      </c>
      <c r="S2" s="155" t="s">
        <v>120</v>
      </c>
      <c r="T2" s="156" t="s">
        <v>121</v>
      </c>
      <c r="U2" s="144"/>
      <c r="V2" s="153" t="s">
        <v>113</v>
      </c>
      <c r="W2" s="153" t="s">
        <v>114</v>
      </c>
      <c r="X2" s="153" t="s">
        <v>115</v>
      </c>
      <c r="Y2" s="154" t="s">
        <v>116</v>
      </c>
      <c r="Z2" s="154" t="s">
        <v>117</v>
      </c>
      <c r="AA2" s="154" t="s">
        <v>118</v>
      </c>
      <c r="AB2" s="155" t="s">
        <v>119</v>
      </c>
      <c r="AC2" s="155" t="s">
        <v>120</v>
      </c>
      <c r="AD2" s="156" t="s">
        <v>121</v>
      </c>
      <c r="AE2" s="145"/>
      <c r="AF2" s="153" t="s">
        <v>113</v>
      </c>
      <c r="AG2" s="153" t="s">
        <v>114</v>
      </c>
      <c r="AH2" s="153" t="s">
        <v>115</v>
      </c>
      <c r="AI2" s="154" t="s">
        <v>116</v>
      </c>
      <c r="AJ2" s="154" t="s">
        <v>117</v>
      </c>
      <c r="AK2" s="154" t="s">
        <v>118</v>
      </c>
      <c r="AL2" s="155" t="s">
        <v>119</v>
      </c>
      <c r="AM2" s="155" t="s">
        <v>120</v>
      </c>
      <c r="AN2" s="156" t="s">
        <v>121</v>
      </c>
      <c r="AP2" s="153" t="s">
        <v>113</v>
      </c>
      <c r="AQ2" s="153" t="s">
        <v>114</v>
      </c>
      <c r="AR2" s="153" t="s">
        <v>115</v>
      </c>
      <c r="AS2" s="154" t="s">
        <v>116</v>
      </c>
      <c r="AT2" s="154" t="s">
        <v>117</v>
      </c>
      <c r="AU2" s="154" t="s">
        <v>118</v>
      </c>
      <c r="AV2" s="155" t="s">
        <v>119</v>
      </c>
      <c r="AW2" s="155" t="s">
        <v>120</v>
      </c>
      <c r="AX2" s="156" t="s">
        <v>121</v>
      </c>
      <c r="AZ2" s="153" t="s">
        <v>113</v>
      </c>
      <c r="BA2" s="153" t="s">
        <v>114</v>
      </c>
      <c r="BB2" s="153" t="s">
        <v>115</v>
      </c>
      <c r="BC2" s="154" t="s">
        <v>116</v>
      </c>
      <c r="BD2" s="154" t="s">
        <v>117</v>
      </c>
      <c r="BE2" s="154" t="s">
        <v>118</v>
      </c>
      <c r="BF2" s="155" t="s">
        <v>119</v>
      </c>
      <c r="BG2" s="155" t="s">
        <v>120</v>
      </c>
      <c r="BH2" s="156" t="s">
        <v>121</v>
      </c>
      <c r="BJ2" s="153" t="s">
        <v>113</v>
      </c>
      <c r="BK2" s="153" t="s">
        <v>114</v>
      </c>
      <c r="BL2" s="153" t="s">
        <v>115</v>
      </c>
      <c r="BM2" s="154" t="s">
        <v>116</v>
      </c>
      <c r="BN2" s="154" t="s">
        <v>117</v>
      </c>
      <c r="BO2" s="154" t="s">
        <v>118</v>
      </c>
      <c r="BP2" s="155" t="s">
        <v>119</v>
      </c>
      <c r="BQ2" s="155" t="s">
        <v>120</v>
      </c>
      <c r="BR2" s="156" t="s">
        <v>121</v>
      </c>
      <c r="BT2" s="153" t="s">
        <v>113</v>
      </c>
      <c r="BU2" s="153" t="s">
        <v>114</v>
      </c>
      <c r="BV2" s="153" t="s">
        <v>115</v>
      </c>
      <c r="BW2" s="154" t="s">
        <v>116</v>
      </c>
      <c r="BX2" s="154" t="s">
        <v>117</v>
      </c>
      <c r="BY2" s="154" t="s">
        <v>118</v>
      </c>
      <c r="BZ2" s="155" t="s">
        <v>119</v>
      </c>
      <c r="CA2" s="155" t="s">
        <v>120</v>
      </c>
      <c r="CB2" s="156" t="s">
        <v>121</v>
      </c>
      <c r="CD2" s="153" t="s">
        <v>113</v>
      </c>
      <c r="CE2" s="153" t="s">
        <v>114</v>
      </c>
      <c r="CF2" s="153" t="s">
        <v>115</v>
      </c>
      <c r="CG2" s="154" t="s">
        <v>116</v>
      </c>
      <c r="CH2" s="154" t="s">
        <v>117</v>
      </c>
      <c r="CI2" s="154" t="s">
        <v>118</v>
      </c>
      <c r="CJ2" s="155" t="s">
        <v>119</v>
      </c>
      <c r="CK2" s="155" t="s">
        <v>120</v>
      </c>
      <c r="CL2" s="156" t="s">
        <v>121</v>
      </c>
      <c r="CN2" s="153" t="s">
        <v>113</v>
      </c>
      <c r="CO2" s="153" t="s">
        <v>114</v>
      </c>
      <c r="CP2" s="153" t="s">
        <v>115</v>
      </c>
      <c r="CQ2" s="154" t="s">
        <v>116</v>
      </c>
      <c r="CR2" s="154" t="s">
        <v>117</v>
      </c>
      <c r="CS2" s="154" t="s">
        <v>118</v>
      </c>
      <c r="CT2" s="155" t="s">
        <v>119</v>
      </c>
      <c r="CU2" s="155" t="s">
        <v>120</v>
      </c>
      <c r="CV2" s="156" t="s">
        <v>121</v>
      </c>
      <c r="CX2" s="153" t="s">
        <v>113</v>
      </c>
      <c r="CY2" s="153" t="s">
        <v>114</v>
      </c>
      <c r="CZ2" s="153" t="s">
        <v>115</v>
      </c>
      <c r="DA2" s="154" t="s">
        <v>116</v>
      </c>
      <c r="DB2" s="154" t="s">
        <v>117</v>
      </c>
      <c r="DC2" s="154" t="s">
        <v>118</v>
      </c>
      <c r="DD2" s="155" t="s">
        <v>119</v>
      </c>
      <c r="DE2" s="155" t="s">
        <v>120</v>
      </c>
      <c r="DF2" s="156" t="s">
        <v>121</v>
      </c>
      <c r="DH2" s="153" t="s">
        <v>113</v>
      </c>
      <c r="DI2" s="153" t="s">
        <v>114</v>
      </c>
      <c r="DJ2" s="153" t="s">
        <v>115</v>
      </c>
      <c r="DK2" s="154" t="s">
        <v>116</v>
      </c>
      <c r="DL2" s="154" t="s">
        <v>117</v>
      </c>
      <c r="DM2" s="154" t="s">
        <v>118</v>
      </c>
      <c r="DN2" s="155" t="s">
        <v>119</v>
      </c>
      <c r="DO2" s="155" t="s">
        <v>120</v>
      </c>
      <c r="DP2" s="156" t="s">
        <v>121</v>
      </c>
    </row>
    <row r="3" spans="1:120" x14ac:dyDescent="0.25">
      <c r="A3" s="157" t="s">
        <v>122</v>
      </c>
      <c r="B3" s="158">
        <v>2520</v>
      </c>
      <c r="C3" s="159">
        <v>1957</v>
      </c>
      <c r="D3" s="160">
        <v>0.28768523249872252</v>
      </c>
      <c r="E3" s="161">
        <v>6747</v>
      </c>
      <c r="F3" s="161">
        <v>8176</v>
      </c>
      <c r="G3" s="162">
        <v>-0.17477984344422701</v>
      </c>
      <c r="H3" s="163">
        <v>30931</v>
      </c>
      <c r="I3" s="163">
        <v>29343</v>
      </c>
      <c r="J3" s="164">
        <v>5.4118529121085099E-2</v>
      </c>
      <c r="K3" s="147"/>
      <c r="L3" s="158">
        <v>2354</v>
      </c>
      <c r="M3" s="159">
        <v>2520</v>
      </c>
      <c r="N3" s="160">
        <v>-6.5873015873015875E-2</v>
      </c>
      <c r="O3" s="161">
        <v>6831</v>
      </c>
      <c r="P3" s="161">
        <v>8154</v>
      </c>
      <c r="Q3" s="162">
        <v>-0.16225165562913907</v>
      </c>
      <c r="R3" s="163">
        <v>31464</v>
      </c>
      <c r="S3" s="163">
        <v>28682</v>
      </c>
      <c r="T3" s="164">
        <v>9.6994630778885718E-2</v>
      </c>
      <c r="U3" s="148"/>
      <c r="V3" s="158">
        <v>2653</v>
      </c>
      <c r="W3" s="159">
        <v>2354</v>
      </c>
      <c r="X3" s="160">
        <v>0.12701784197111299</v>
      </c>
      <c r="Y3" s="161">
        <v>7527</v>
      </c>
      <c r="Z3" s="161">
        <v>7532</v>
      </c>
      <c r="AA3" s="162">
        <v>-6.6383430695698357E-4</v>
      </c>
      <c r="AB3" s="163">
        <v>30783</v>
      </c>
      <c r="AC3" s="163">
        <v>30036</v>
      </c>
      <c r="AD3" s="164">
        <v>2.4870155813024371E-2</v>
      </c>
      <c r="AE3" s="149"/>
      <c r="AF3" s="158">
        <v>1955</v>
      </c>
      <c r="AG3" s="159">
        <v>2655</v>
      </c>
      <c r="AH3" s="160">
        <v>-0.26365348399246702</v>
      </c>
      <c r="AI3" s="161">
        <v>6964</v>
      </c>
      <c r="AJ3" s="161">
        <v>6747</v>
      </c>
      <c r="AK3" s="162">
        <v>3.2162442567066844E-2</v>
      </c>
      <c r="AL3" s="163">
        <v>30017</v>
      </c>
      <c r="AM3" s="163">
        <v>30572</v>
      </c>
      <c r="AN3" s="164">
        <v>-1.8153866282873219E-2</v>
      </c>
      <c r="AP3" s="158">
        <v>1612</v>
      </c>
      <c r="AQ3" s="159">
        <v>1955</v>
      </c>
      <c r="AR3" s="160">
        <v>-0.17544757033248082</v>
      </c>
      <c r="AS3" s="161">
        <v>6222</v>
      </c>
      <c r="AT3" s="161">
        <v>6831</v>
      </c>
      <c r="AU3" s="162">
        <v>-8.9152393500219584E-2</v>
      </c>
      <c r="AV3" s="163">
        <v>28635</v>
      </c>
      <c r="AW3" s="163">
        <v>31141</v>
      </c>
      <c r="AX3" s="164">
        <v>-8.0472688738319254E-2</v>
      </c>
      <c r="AZ3" s="158">
        <v>1546</v>
      </c>
      <c r="BA3" s="159">
        <v>1613</v>
      </c>
      <c r="BB3" s="160">
        <v>-4.1537507749535026E-2</v>
      </c>
      <c r="BC3" s="161">
        <v>5114</v>
      </c>
      <c r="BD3" s="161">
        <v>7529</v>
      </c>
      <c r="BE3" s="162">
        <v>-0.3207597290476823</v>
      </c>
      <c r="BF3" s="163">
        <v>27914</v>
      </c>
      <c r="BG3" s="163">
        <v>31108</v>
      </c>
      <c r="BH3" s="164">
        <v>-0.10267455316960268</v>
      </c>
      <c r="BJ3" s="158">
        <v>963</v>
      </c>
      <c r="BK3" s="159">
        <v>1546</v>
      </c>
      <c r="BL3" s="160">
        <v>-0.37710219922380334</v>
      </c>
      <c r="BM3" s="161">
        <v>4122</v>
      </c>
      <c r="BN3" s="161">
        <v>6964</v>
      </c>
      <c r="BO3" s="162">
        <v>-0.40809879379666858</v>
      </c>
      <c r="BP3" s="163">
        <v>26009</v>
      </c>
      <c r="BQ3" s="163">
        <v>31497</v>
      </c>
      <c r="BR3" s="164">
        <v>-0.17423881639521224</v>
      </c>
      <c r="BT3" s="158">
        <v>1440</v>
      </c>
      <c r="BU3" s="159">
        <v>963</v>
      </c>
      <c r="BV3" s="160">
        <v>0.49532710280373832</v>
      </c>
      <c r="BW3" s="161">
        <v>3949</v>
      </c>
      <c r="BX3" s="161">
        <v>6223</v>
      </c>
      <c r="BY3" s="162">
        <v>-0.3654186083882372</v>
      </c>
      <c r="BZ3" s="163">
        <v>25157</v>
      </c>
      <c r="CA3" s="163">
        <v>31567</v>
      </c>
      <c r="CB3" s="164">
        <v>-0.20306015775968575</v>
      </c>
      <c r="CD3" s="158">
        <v>1899</v>
      </c>
      <c r="CE3" s="159">
        <v>1440</v>
      </c>
      <c r="CF3" s="160">
        <v>0.31874999999999998</v>
      </c>
      <c r="CG3" s="161">
        <v>4302</v>
      </c>
      <c r="CH3" s="161">
        <v>5114</v>
      </c>
      <c r="CI3" s="162">
        <v>-0.15877982010168165</v>
      </c>
      <c r="CJ3" s="163">
        <v>24477</v>
      </c>
      <c r="CK3" s="163">
        <v>31261</v>
      </c>
      <c r="CL3" s="164">
        <v>-0.21701161191260676</v>
      </c>
      <c r="CN3" s="158">
        <v>2070</v>
      </c>
      <c r="CO3" s="159">
        <v>1899</v>
      </c>
      <c r="CP3" s="160">
        <v>9.004739336492891E-2</v>
      </c>
      <c r="CQ3" s="161">
        <v>5409</v>
      </c>
      <c r="CR3" s="161">
        <v>4122</v>
      </c>
      <c r="CS3" s="162">
        <v>0.31222707423580787</v>
      </c>
      <c r="CT3" s="163">
        <v>23242</v>
      </c>
      <c r="CU3" s="163">
        <v>32431</v>
      </c>
      <c r="CV3" s="164">
        <v>-0.28334001418395977</v>
      </c>
      <c r="CX3" s="158">
        <v>2128</v>
      </c>
      <c r="CY3" s="159">
        <v>2070</v>
      </c>
      <c r="CZ3" s="160">
        <v>2.8019323671497585E-2</v>
      </c>
      <c r="DA3" s="161">
        <v>6097</v>
      </c>
      <c r="DB3" s="161">
        <v>3949</v>
      </c>
      <c r="DC3" s="162">
        <v>0.54393517346163589</v>
      </c>
      <c r="DD3" s="163">
        <v>23100</v>
      </c>
      <c r="DE3" s="163">
        <v>31861</v>
      </c>
      <c r="DF3" s="164">
        <v>-0.27497567559084773</v>
      </c>
      <c r="DH3" s="158">
        <v>2271</v>
      </c>
      <c r="DI3" s="159">
        <v>2128</v>
      </c>
      <c r="DJ3" s="160">
        <v>6.7199248120300759E-2</v>
      </c>
      <c r="DK3" s="161">
        <v>6469</v>
      </c>
      <c r="DL3" s="161">
        <v>4302</v>
      </c>
      <c r="DM3" s="162">
        <v>0.50371920037192008</v>
      </c>
      <c r="DN3" s="163">
        <v>23414</v>
      </c>
      <c r="DO3" s="163">
        <v>30531</v>
      </c>
      <c r="DP3" s="164">
        <v>-0.23310733352985491</v>
      </c>
    </row>
    <row r="4" spans="1:120" x14ac:dyDescent="0.25">
      <c r="A4" s="165" t="s">
        <v>123</v>
      </c>
      <c r="B4" s="158">
        <v>961</v>
      </c>
      <c r="C4" s="166">
        <v>1183</v>
      </c>
      <c r="D4" s="167">
        <v>-0.18765849535080303</v>
      </c>
      <c r="E4" s="168">
        <v>3185</v>
      </c>
      <c r="F4" s="168">
        <v>2688</v>
      </c>
      <c r="G4" s="169">
        <v>0.18489583333333334</v>
      </c>
      <c r="H4" s="170">
        <v>11317</v>
      </c>
      <c r="I4" s="170">
        <v>11370</v>
      </c>
      <c r="J4" s="171">
        <v>-4.6613896218117854E-3</v>
      </c>
      <c r="K4" s="147"/>
      <c r="L4" s="158">
        <v>1053</v>
      </c>
      <c r="M4" s="166">
        <v>961</v>
      </c>
      <c r="N4" s="167">
        <v>9.5733610822060347E-2</v>
      </c>
      <c r="O4" s="168">
        <v>3197</v>
      </c>
      <c r="P4" s="168">
        <v>2765</v>
      </c>
      <c r="Q4" s="169">
        <v>0.15623869801084991</v>
      </c>
      <c r="R4" s="170">
        <v>11455</v>
      </c>
      <c r="S4" s="170">
        <v>11257</v>
      </c>
      <c r="T4" s="171">
        <v>1.758905569867638E-2</v>
      </c>
      <c r="U4" s="150"/>
      <c r="V4" s="158">
        <v>1025</v>
      </c>
      <c r="W4" s="166">
        <v>1053</v>
      </c>
      <c r="X4" s="167">
        <v>-2.6590693257359924E-2</v>
      </c>
      <c r="Y4" s="168">
        <v>3039</v>
      </c>
      <c r="Z4" s="168">
        <v>3016</v>
      </c>
      <c r="AA4" s="169">
        <v>7.6259946949602123E-3</v>
      </c>
      <c r="AB4" s="170">
        <v>11439</v>
      </c>
      <c r="AC4" s="170">
        <v>11230</v>
      </c>
      <c r="AD4" s="171">
        <v>1.861086375779163E-2</v>
      </c>
      <c r="AE4" s="149"/>
      <c r="AF4" s="158">
        <v>1073</v>
      </c>
      <c r="AG4" s="166">
        <v>1027</v>
      </c>
      <c r="AH4" s="167">
        <v>4.4790652385589096E-2</v>
      </c>
      <c r="AI4" s="168">
        <v>3153</v>
      </c>
      <c r="AJ4" s="168">
        <v>3185</v>
      </c>
      <c r="AK4" s="169">
        <v>-1.0047095761381476E-2</v>
      </c>
      <c r="AL4" s="170">
        <v>11548</v>
      </c>
      <c r="AM4" s="170">
        <v>11160</v>
      </c>
      <c r="AN4" s="171">
        <v>3.4767025089605733E-2</v>
      </c>
      <c r="AP4" s="158">
        <v>1123</v>
      </c>
      <c r="AQ4" s="166">
        <v>1073</v>
      </c>
      <c r="AR4" s="167">
        <v>4.6598322460391424E-2</v>
      </c>
      <c r="AS4" s="168">
        <v>3223</v>
      </c>
      <c r="AT4" s="168">
        <v>3197</v>
      </c>
      <c r="AU4" s="169">
        <v>8.1326243353143576E-3</v>
      </c>
      <c r="AV4" s="170">
        <v>11756</v>
      </c>
      <c r="AW4" s="170">
        <v>11092</v>
      </c>
      <c r="AX4" s="171">
        <v>5.9862964298593578E-2</v>
      </c>
      <c r="AZ4" s="158">
        <v>768</v>
      </c>
      <c r="BA4" s="166">
        <v>1124</v>
      </c>
      <c r="BB4" s="167">
        <v>-0.31672597864768681</v>
      </c>
      <c r="BC4" s="168">
        <v>2965</v>
      </c>
      <c r="BD4" s="168">
        <v>3041</v>
      </c>
      <c r="BE4" s="169">
        <v>-2.4991779020059193E-2</v>
      </c>
      <c r="BF4" s="170">
        <v>11643</v>
      </c>
      <c r="BG4" s="170">
        <v>11148</v>
      </c>
      <c r="BH4" s="171">
        <v>4.4402583423035519E-2</v>
      </c>
      <c r="BJ4" s="158">
        <v>632</v>
      </c>
      <c r="BK4" s="166">
        <v>768</v>
      </c>
      <c r="BL4" s="167">
        <v>-0.17708333333333334</v>
      </c>
      <c r="BM4" s="168">
        <v>2524</v>
      </c>
      <c r="BN4" s="168">
        <v>3153</v>
      </c>
      <c r="BO4" s="169">
        <v>-0.19949254678084363</v>
      </c>
      <c r="BP4" s="170">
        <v>11550</v>
      </c>
      <c r="BQ4" s="170">
        <v>11010</v>
      </c>
      <c r="BR4" s="171">
        <v>4.9046321525885561E-2</v>
      </c>
      <c r="BT4" s="158">
        <v>973</v>
      </c>
      <c r="BU4" s="166">
        <v>632</v>
      </c>
      <c r="BV4" s="167">
        <v>0.53955696202531644</v>
      </c>
      <c r="BW4" s="168">
        <v>2373</v>
      </c>
      <c r="BX4" s="168">
        <v>3224</v>
      </c>
      <c r="BY4" s="169">
        <v>-0.26395781637717119</v>
      </c>
      <c r="BZ4" s="170">
        <v>11559</v>
      </c>
      <c r="CA4" s="170">
        <v>11094</v>
      </c>
      <c r="CB4" s="171">
        <v>4.1914548404542999E-2</v>
      </c>
      <c r="CD4" s="158">
        <v>998</v>
      </c>
      <c r="CE4" s="166">
        <v>973</v>
      </c>
      <c r="CF4" s="167">
        <v>2.5693730729701953E-2</v>
      </c>
      <c r="CG4" s="168">
        <v>2603</v>
      </c>
      <c r="CH4" s="168">
        <v>2965</v>
      </c>
      <c r="CI4" s="169">
        <v>-0.12209106239460371</v>
      </c>
      <c r="CJ4" s="170">
        <v>11625</v>
      </c>
      <c r="CK4" s="170">
        <v>11086</v>
      </c>
      <c r="CL4" s="171">
        <v>4.8619880930903844E-2</v>
      </c>
      <c r="CN4" s="158">
        <v>619</v>
      </c>
      <c r="CO4" s="166">
        <v>998</v>
      </c>
      <c r="CP4" s="167">
        <v>-0.37975951903807614</v>
      </c>
      <c r="CQ4" s="168">
        <v>2590</v>
      </c>
      <c r="CR4" s="168">
        <v>2524</v>
      </c>
      <c r="CS4" s="169">
        <v>2.6148969889064975E-2</v>
      </c>
      <c r="CT4" s="170">
        <v>11452</v>
      </c>
      <c r="CU4" s="170">
        <v>11072</v>
      </c>
      <c r="CV4" s="171">
        <v>3.4320809248554913E-2</v>
      </c>
      <c r="CX4" s="158">
        <v>1107</v>
      </c>
      <c r="CY4" s="166">
        <v>619</v>
      </c>
      <c r="CZ4" s="167">
        <v>0.7883683360258481</v>
      </c>
      <c r="DA4" s="168">
        <v>2724</v>
      </c>
      <c r="DB4" s="168">
        <v>2373</v>
      </c>
      <c r="DC4" s="169">
        <v>0.14791403286978508</v>
      </c>
      <c r="DD4" s="170">
        <v>11518</v>
      </c>
      <c r="DE4" s="170">
        <v>11296</v>
      </c>
      <c r="DF4" s="171">
        <v>1.9652974504249292E-2</v>
      </c>
      <c r="DH4" s="158">
        <v>1367</v>
      </c>
      <c r="DI4" s="166">
        <v>1107</v>
      </c>
      <c r="DJ4" s="167">
        <v>0.23486901535682023</v>
      </c>
      <c r="DK4" s="168">
        <v>3093</v>
      </c>
      <c r="DL4" s="168">
        <v>2603</v>
      </c>
      <c r="DM4" s="169">
        <v>0.18824433346139069</v>
      </c>
      <c r="DN4" s="170">
        <v>11702</v>
      </c>
      <c r="DO4" s="170">
        <v>11471</v>
      </c>
      <c r="DP4" s="171">
        <v>2.0137738645279402E-2</v>
      </c>
    </row>
    <row r="5" spans="1:120" x14ac:dyDescent="0.25">
      <c r="A5" s="165" t="s">
        <v>124</v>
      </c>
      <c r="B5" s="158">
        <v>570</v>
      </c>
      <c r="C5" s="166">
        <v>595</v>
      </c>
      <c r="D5" s="167">
        <v>-4.2016806722689079E-2</v>
      </c>
      <c r="E5" s="168">
        <v>1874</v>
      </c>
      <c r="F5" s="168">
        <v>1914</v>
      </c>
      <c r="G5" s="169">
        <v>-2.0898641588296761E-2</v>
      </c>
      <c r="H5" s="170">
        <v>7321</v>
      </c>
      <c r="I5" s="170">
        <v>6285</v>
      </c>
      <c r="J5" s="171">
        <v>0.16483691328560063</v>
      </c>
      <c r="K5" s="147"/>
      <c r="L5" s="158">
        <v>666</v>
      </c>
      <c r="M5" s="166">
        <v>570</v>
      </c>
      <c r="N5" s="167">
        <v>0.16842105263157894</v>
      </c>
      <c r="O5" s="168">
        <v>1831</v>
      </c>
      <c r="P5" s="168">
        <v>1814</v>
      </c>
      <c r="Q5" s="169">
        <v>9.371554575523704E-3</v>
      </c>
      <c r="R5" s="170">
        <v>7472</v>
      </c>
      <c r="S5" s="170">
        <v>6202</v>
      </c>
      <c r="T5" s="171">
        <v>0.20477265398258626</v>
      </c>
      <c r="U5" s="150"/>
      <c r="V5" s="158">
        <v>672</v>
      </c>
      <c r="W5" s="166">
        <v>666</v>
      </c>
      <c r="X5" s="167">
        <v>9.0090090090090089E-3</v>
      </c>
      <c r="Y5" s="168">
        <v>1908</v>
      </c>
      <c r="Z5" s="168">
        <v>1929</v>
      </c>
      <c r="AA5" s="169">
        <v>-1.088646967340591E-2</v>
      </c>
      <c r="AB5" s="170">
        <v>7718</v>
      </c>
      <c r="AC5" s="170">
        <v>6127</v>
      </c>
      <c r="AD5" s="171">
        <v>0.2596703117349437</v>
      </c>
      <c r="AE5" s="149"/>
      <c r="AF5" s="158">
        <v>427</v>
      </c>
      <c r="AG5" s="166">
        <v>672</v>
      </c>
      <c r="AH5" s="167">
        <v>-0.36458333333333331</v>
      </c>
      <c r="AI5" s="168">
        <v>1765</v>
      </c>
      <c r="AJ5" s="168">
        <v>1874</v>
      </c>
      <c r="AK5" s="169">
        <v>-5.8164354322305233E-2</v>
      </c>
      <c r="AL5" s="170">
        <v>7536</v>
      </c>
      <c r="AM5" s="170">
        <v>6210</v>
      </c>
      <c r="AN5" s="171">
        <v>0.21352657004830919</v>
      </c>
      <c r="AP5" s="158">
        <v>403</v>
      </c>
      <c r="AQ5" s="166">
        <v>427</v>
      </c>
      <c r="AR5" s="167">
        <v>-5.6206088992974239E-2</v>
      </c>
      <c r="AS5" s="168">
        <v>1502</v>
      </c>
      <c r="AT5" s="168">
        <v>1831</v>
      </c>
      <c r="AU5" s="169">
        <v>-0.17968323320589841</v>
      </c>
      <c r="AV5" s="170">
        <v>7270</v>
      </c>
      <c r="AW5" s="170">
        <v>6313</v>
      </c>
      <c r="AX5" s="171">
        <v>0.15159195311262474</v>
      </c>
      <c r="AZ5" s="158">
        <v>475</v>
      </c>
      <c r="BA5" s="166">
        <v>403</v>
      </c>
      <c r="BB5" s="167">
        <v>0.17866004962779156</v>
      </c>
      <c r="BC5" s="168">
        <v>1305</v>
      </c>
      <c r="BD5" s="168">
        <v>1908</v>
      </c>
      <c r="BE5" s="169">
        <v>-0.31603773584905659</v>
      </c>
      <c r="BF5" s="170">
        <v>6971</v>
      </c>
      <c r="BG5" s="170">
        <v>6633</v>
      </c>
      <c r="BH5" s="171">
        <v>5.0957334539424089E-2</v>
      </c>
      <c r="BJ5" s="158">
        <v>312</v>
      </c>
      <c r="BK5" s="166">
        <v>475</v>
      </c>
      <c r="BL5" s="167">
        <v>-0.34315789473684211</v>
      </c>
      <c r="BM5" s="168">
        <v>1190</v>
      </c>
      <c r="BN5" s="168">
        <v>1765</v>
      </c>
      <c r="BO5" s="169">
        <v>-0.32577903682719545</v>
      </c>
      <c r="BP5" s="170">
        <v>6743</v>
      </c>
      <c r="BQ5" s="170">
        <v>6637</v>
      </c>
      <c r="BR5" s="171">
        <v>1.5971071267138766E-2</v>
      </c>
      <c r="BT5" s="158">
        <v>364</v>
      </c>
      <c r="BU5" s="166">
        <v>312</v>
      </c>
      <c r="BV5" s="167">
        <v>0.16666666666666666</v>
      </c>
      <c r="BW5" s="168">
        <v>1151</v>
      </c>
      <c r="BX5" s="168">
        <v>1502</v>
      </c>
      <c r="BY5" s="169">
        <v>-0.23368841544607191</v>
      </c>
      <c r="BZ5" s="170">
        <v>6298</v>
      </c>
      <c r="CA5" s="170">
        <v>6977</v>
      </c>
      <c r="CB5" s="171">
        <v>-9.731976494195213E-2</v>
      </c>
      <c r="CD5" s="158">
        <v>521</v>
      </c>
      <c r="CE5" s="166">
        <v>364</v>
      </c>
      <c r="CF5" s="167">
        <v>0.43131868131868134</v>
      </c>
      <c r="CG5" s="168">
        <v>1197</v>
      </c>
      <c r="CH5" s="168">
        <v>1305</v>
      </c>
      <c r="CI5" s="169">
        <v>-8.2758620689655171E-2</v>
      </c>
      <c r="CJ5" s="170">
        <v>6339</v>
      </c>
      <c r="CK5" s="170">
        <v>6806</v>
      </c>
      <c r="CL5" s="171">
        <v>-6.8615927123126655E-2</v>
      </c>
      <c r="CN5" s="158">
        <v>439</v>
      </c>
      <c r="CO5" s="166">
        <v>521</v>
      </c>
      <c r="CP5" s="167">
        <v>-0.15738963531669867</v>
      </c>
      <c r="CQ5" s="168">
        <v>1324</v>
      </c>
      <c r="CR5" s="168">
        <v>1190</v>
      </c>
      <c r="CS5" s="169">
        <v>0.11260504201680673</v>
      </c>
      <c r="CT5" s="170">
        <v>6153</v>
      </c>
      <c r="CU5" s="170">
        <v>6991</v>
      </c>
      <c r="CV5" s="171">
        <v>-0.11986840223144042</v>
      </c>
      <c r="CX5" s="158">
        <v>492</v>
      </c>
      <c r="CY5" s="166">
        <v>439</v>
      </c>
      <c r="CZ5" s="167">
        <v>0.12072892938496584</v>
      </c>
      <c r="DA5" s="168">
        <v>1452</v>
      </c>
      <c r="DB5" s="168">
        <v>1151</v>
      </c>
      <c r="DC5" s="169">
        <v>0.26151172893136404</v>
      </c>
      <c r="DD5" s="170">
        <v>5936</v>
      </c>
      <c r="DE5" s="170">
        <v>7116</v>
      </c>
      <c r="DF5" s="171">
        <v>-0.16582349634626195</v>
      </c>
      <c r="DH5" s="158">
        <v>660</v>
      </c>
      <c r="DI5" s="166">
        <v>492</v>
      </c>
      <c r="DJ5" s="167">
        <v>0.34146341463414637</v>
      </c>
      <c r="DK5" s="168">
        <v>1591</v>
      </c>
      <c r="DL5" s="168">
        <v>1197</v>
      </c>
      <c r="DM5" s="169">
        <v>0.32915622389306598</v>
      </c>
      <c r="DN5" s="170">
        <v>6001</v>
      </c>
      <c r="DO5" s="170">
        <v>7287</v>
      </c>
      <c r="DP5" s="171">
        <v>-0.17647866062851653</v>
      </c>
    </row>
    <row r="6" spans="1:120" x14ac:dyDescent="0.25">
      <c r="A6" s="165" t="s">
        <v>125</v>
      </c>
      <c r="B6" s="158">
        <v>989</v>
      </c>
      <c r="C6" s="166">
        <v>179</v>
      </c>
      <c r="D6" s="167">
        <v>4.5251396648044695</v>
      </c>
      <c r="E6" s="168">
        <v>1688</v>
      </c>
      <c r="F6" s="168">
        <v>3574</v>
      </c>
      <c r="G6" s="169">
        <v>-0.52770005595970904</v>
      </c>
      <c r="H6" s="170">
        <v>12293</v>
      </c>
      <c r="I6" s="170">
        <v>11688</v>
      </c>
      <c r="J6" s="171">
        <v>5.176249144421629E-2</v>
      </c>
      <c r="K6" s="147"/>
      <c r="L6" s="158">
        <v>635</v>
      </c>
      <c r="M6" s="166">
        <v>989</v>
      </c>
      <c r="N6" s="167">
        <v>-0.35793731041456017</v>
      </c>
      <c r="O6" s="168">
        <v>1803</v>
      </c>
      <c r="P6" s="168">
        <v>3575</v>
      </c>
      <c r="Q6" s="169">
        <v>-0.49566433566433565</v>
      </c>
      <c r="R6" s="170">
        <v>12537</v>
      </c>
      <c r="S6" s="170">
        <v>11223</v>
      </c>
      <c r="T6" s="171">
        <v>0.11708099438652766</v>
      </c>
      <c r="U6" s="148"/>
      <c r="V6" s="158">
        <v>956</v>
      </c>
      <c r="W6" s="166">
        <v>635</v>
      </c>
      <c r="X6" s="167">
        <v>0.50551181102362208</v>
      </c>
      <c r="Y6" s="168">
        <v>2580</v>
      </c>
      <c r="Z6" s="168">
        <v>2587</v>
      </c>
      <c r="AA6" s="169">
        <v>-2.7058368766911482E-3</v>
      </c>
      <c r="AB6" s="170">
        <v>11626</v>
      </c>
      <c r="AC6" s="170">
        <v>12679</v>
      </c>
      <c r="AD6" s="171">
        <v>-8.3050713778689167E-2</v>
      </c>
      <c r="AE6" s="149"/>
      <c r="AF6" s="158">
        <v>455</v>
      </c>
      <c r="AG6" s="166">
        <v>956</v>
      </c>
      <c r="AH6" s="167">
        <v>-0.52405857740585771</v>
      </c>
      <c r="AI6" s="168">
        <v>2046</v>
      </c>
      <c r="AJ6" s="168">
        <v>1688</v>
      </c>
      <c r="AK6" s="169">
        <v>0.21208530805687204</v>
      </c>
      <c r="AL6" s="170">
        <v>10933</v>
      </c>
      <c r="AM6" s="170">
        <v>13202</v>
      </c>
      <c r="AN6" s="171">
        <v>-0.17186789880321163</v>
      </c>
      <c r="AP6" s="158">
        <v>86</v>
      </c>
      <c r="AQ6" s="166">
        <v>455</v>
      </c>
      <c r="AR6" s="167">
        <v>-0.81098901098901099</v>
      </c>
      <c r="AS6" s="168">
        <v>1497</v>
      </c>
      <c r="AT6" s="168">
        <v>1803</v>
      </c>
      <c r="AU6" s="169">
        <v>-0.16971713810316139</v>
      </c>
      <c r="AV6" s="170">
        <v>9609</v>
      </c>
      <c r="AW6" s="170">
        <v>13736</v>
      </c>
      <c r="AX6" s="171">
        <v>-0.30045136866627842</v>
      </c>
      <c r="AZ6" s="158">
        <v>303</v>
      </c>
      <c r="BA6" s="166">
        <v>86</v>
      </c>
      <c r="BB6" s="167">
        <v>2.5232558139534884</v>
      </c>
      <c r="BC6" s="168">
        <v>844</v>
      </c>
      <c r="BD6" s="168">
        <v>2580</v>
      </c>
      <c r="BE6" s="169">
        <v>-0.67286821705426358</v>
      </c>
      <c r="BF6" s="170">
        <v>9300</v>
      </c>
      <c r="BG6" s="170">
        <v>13327</v>
      </c>
      <c r="BH6" s="171">
        <v>-0.30216853005177458</v>
      </c>
      <c r="BJ6" s="158">
        <v>19</v>
      </c>
      <c r="BK6" s="166">
        <v>303</v>
      </c>
      <c r="BL6" s="167">
        <v>-0.93729372937293731</v>
      </c>
      <c r="BM6" s="168">
        <v>408</v>
      </c>
      <c r="BN6" s="168">
        <v>2046</v>
      </c>
      <c r="BO6" s="169">
        <v>-0.80058651026392957</v>
      </c>
      <c r="BP6" s="170">
        <v>7716</v>
      </c>
      <c r="BQ6" s="170">
        <v>13850</v>
      </c>
      <c r="BR6" s="171">
        <v>-0.44288808664259927</v>
      </c>
      <c r="BT6" s="158">
        <v>103</v>
      </c>
      <c r="BU6" s="166">
        <v>19</v>
      </c>
      <c r="BV6" s="167">
        <v>4.4210526315789478</v>
      </c>
      <c r="BW6" s="168">
        <v>425</v>
      </c>
      <c r="BX6" s="168">
        <v>1497</v>
      </c>
      <c r="BY6" s="169">
        <v>-0.71609886439545756</v>
      </c>
      <c r="BZ6" s="170">
        <v>7300</v>
      </c>
      <c r="CA6" s="170">
        <v>13496</v>
      </c>
      <c r="CB6" s="171">
        <v>-0.45909899229401302</v>
      </c>
      <c r="CD6" s="158">
        <v>380</v>
      </c>
      <c r="CE6" s="166">
        <v>103</v>
      </c>
      <c r="CF6" s="167">
        <v>2.6893203883495147</v>
      </c>
      <c r="CG6" s="168">
        <v>502</v>
      </c>
      <c r="CH6" s="168">
        <v>844</v>
      </c>
      <c r="CI6" s="169">
        <v>-0.40521327014218012</v>
      </c>
      <c r="CJ6" s="170">
        <v>6513</v>
      </c>
      <c r="CK6" s="170">
        <v>13369</v>
      </c>
      <c r="CL6" s="171">
        <v>-0.51282818460617852</v>
      </c>
      <c r="CN6" s="158">
        <v>1012</v>
      </c>
      <c r="CO6" s="166">
        <v>380</v>
      </c>
      <c r="CP6" s="167">
        <v>1.6631578947368422</v>
      </c>
      <c r="CQ6" s="168">
        <v>1495</v>
      </c>
      <c r="CR6" s="168">
        <v>408</v>
      </c>
      <c r="CS6" s="169">
        <v>2.6642156862745097</v>
      </c>
      <c r="CT6" s="170">
        <v>5637</v>
      </c>
      <c r="CU6" s="170">
        <v>14368</v>
      </c>
      <c r="CV6" s="171">
        <v>-0.6076698218262806</v>
      </c>
      <c r="CX6" s="158">
        <v>529</v>
      </c>
      <c r="CY6" s="166">
        <v>1012</v>
      </c>
      <c r="CZ6" s="167">
        <v>-0.47727272727272729</v>
      </c>
      <c r="DA6" s="168">
        <v>1921</v>
      </c>
      <c r="DB6" s="168">
        <v>425</v>
      </c>
      <c r="DC6" s="169">
        <v>3.52</v>
      </c>
      <c r="DD6" s="170">
        <v>5646</v>
      </c>
      <c r="DE6" s="170">
        <v>13449</v>
      </c>
      <c r="DF6" s="171">
        <v>-0.58019183582422484</v>
      </c>
      <c r="DH6" s="158">
        <v>244</v>
      </c>
      <c r="DI6" s="166">
        <v>529</v>
      </c>
      <c r="DJ6" s="167">
        <v>-0.53875236294896034</v>
      </c>
      <c r="DK6" s="168">
        <v>1785</v>
      </c>
      <c r="DL6" s="168">
        <v>502</v>
      </c>
      <c r="DM6" s="169">
        <v>2.5557768924302788</v>
      </c>
      <c r="DN6" s="170">
        <v>5711</v>
      </c>
      <c r="DO6" s="170">
        <v>11773</v>
      </c>
      <c r="DP6" s="171">
        <v>-0.51490699057164702</v>
      </c>
    </row>
    <row r="7" spans="1:120" x14ac:dyDescent="0.25">
      <c r="A7" s="157" t="s">
        <v>23</v>
      </c>
      <c r="B7" s="158">
        <v>714</v>
      </c>
      <c r="C7" s="159">
        <v>1129</v>
      </c>
      <c r="D7" s="160">
        <v>-0.36758193091231178</v>
      </c>
      <c r="E7" s="161">
        <v>2489</v>
      </c>
      <c r="F7" s="161">
        <v>2229</v>
      </c>
      <c r="G7" s="162">
        <v>0.11664423508299686</v>
      </c>
      <c r="H7" s="163">
        <v>8385</v>
      </c>
      <c r="I7" s="163">
        <v>5718</v>
      </c>
      <c r="J7" s="164">
        <v>0.46642182581322139</v>
      </c>
      <c r="K7" s="147"/>
      <c r="L7" s="158">
        <v>1019</v>
      </c>
      <c r="M7" s="159">
        <v>714</v>
      </c>
      <c r="N7" s="160">
        <v>0.42717086834733892</v>
      </c>
      <c r="O7" s="161">
        <v>2862</v>
      </c>
      <c r="P7" s="161">
        <v>2184</v>
      </c>
      <c r="Q7" s="162">
        <v>0.31043956043956045</v>
      </c>
      <c r="R7" s="163">
        <v>8489</v>
      </c>
      <c r="S7" s="163">
        <v>6257</v>
      </c>
      <c r="T7" s="164">
        <v>0.35672047307016141</v>
      </c>
      <c r="U7" s="150"/>
      <c r="V7" s="158">
        <v>599</v>
      </c>
      <c r="W7" s="159">
        <v>1019</v>
      </c>
      <c r="X7" s="160">
        <v>-0.41216879293424924</v>
      </c>
      <c r="Y7" s="161">
        <v>2332</v>
      </c>
      <c r="Z7" s="161">
        <v>2494</v>
      </c>
      <c r="AA7" s="162">
        <v>-6.495589414595028E-2</v>
      </c>
      <c r="AB7" s="163">
        <v>8174</v>
      </c>
      <c r="AC7" s="163">
        <v>6899</v>
      </c>
      <c r="AD7" s="164">
        <v>0.1848093926656037</v>
      </c>
      <c r="AE7" s="149"/>
      <c r="AF7" s="158">
        <v>424</v>
      </c>
      <c r="AG7" s="159">
        <v>600</v>
      </c>
      <c r="AH7" s="160">
        <v>-0.29333333333333333</v>
      </c>
      <c r="AI7" s="161">
        <v>2043</v>
      </c>
      <c r="AJ7" s="161">
        <v>2489</v>
      </c>
      <c r="AK7" s="162">
        <v>-0.17918842908798716</v>
      </c>
      <c r="AL7" s="163">
        <v>8115</v>
      </c>
      <c r="AM7" s="163">
        <v>7044</v>
      </c>
      <c r="AN7" s="164">
        <v>0.1520442930153322</v>
      </c>
      <c r="AP7" s="158">
        <v>479</v>
      </c>
      <c r="AQ7" s="159">
        <v>424</v>
      </c>
      <c r="AR7" s="160">
        <v>0.12971698113207547</v>
      </c>
      <c r="AS7" s="161">
        <v>1503</v>
      </c>
      <c r="AT7" s="161">
        <v>2862</v>
      </c>
      <c r="AU7" s="162">
        <v>-0.47484276729559749</v>
      </c>
      <c r="AV7" s="163">
        <v>8185</v>
      </c>
      <c r="AW7" s="163">
        <v>7108</v>
      </c>
      <c r="AX7" s="164">
        <v>0.15151941474395048</v>
      </c>
      <c r="AZ7" s="158">
        <v>393</v>
      </c>
      <c r="BA7" s="159">
        <v>480</v>
      </c>
      <c r="BB7" s="160">
        <v>-0.18124999999999999</v>
      </c>
      <c r="BC7" s="161">
        <v>1297</v>
      </c>
      <c r="BD7" s="161">
        <v>2333</v>
      </c>
      <c r="BE7" s="162">
        <v>-0.44406343763394773</v>
      </c>
      <c r="BF7" s="163">
        <v>8158</v>
      </c>
      <c r="BG7" s="163">
        <v>7272</v>
      </c>
      <c r="BH7" s="164">
        <v>0.12183718371837184</v>
      </c>
      <c r="BJ7" s="158">
        <v>428</v>
      </c>
      <c r="BK7" s="159">
        <v>393</v>
      </c>
      <c r="BL7" s="160">
        <v>8.9058524173027995E-2</v>
      </c>
      <c r="BM7" s="161">
        <v>1301</v>
      </c>
      <c r="BN7" s="161">
        <v>2043</v>
      </c>
      <c r="BO7" s="162">
        <v>-0.36319138521781691</v>
      </c>
      <c r="BP7" s="163">
        <v>8062</v>
      </c>
      <c r="BQ7" s="163">
        <v>6260</v>
      </c>
      <c r="BR7" s="164">
        <v>0.28785942492012778</v>
      </c>
      <c r="BT7" s="158">
        <v>916</v>
      </c>
      <c r="BU7" s="159">
        <v>428</v>
      </c>
      <c r="BV7" s="160">
        <v>1.1401869158878504</v>
      </c>
      <c r="BW7" s="161">
        <v>1737</v>
      </c>
      <c r="BX7" s="161">
        <v>1504</v>
      </c>
      <c r="BY7" s="162">
        <v>0.15492021276595744</v>
      </c>
      <c r="BZ7" s="163">
        <v>8287</v>
      </c>
      <c r="CA7" s="163">
        <v>6648</v>
      </c>
      <c r="CB7" s="164">
        <v>0.24654031287605294</v>
      </c>
      <c r="CD7" s="158">
        <v>399</v>
      </c>
      <c r="CE7" s="159">
        <v>916</v>
      </c>
      <c r="CF7" s="160">
        <v>-0.56441048034934493</v>
      </c>
      <c r="CG7" s="161">
        <v>1743</v>
      </c>
      <c r="CH7" s="161">
        <v>1297</v>
      </c>
      <c r="CI7" s="162">
        <v>0.34387047031611412</v>
      </c>
      <c r="CJ7" s="163">
        <v>7867</v>
      </c>
      <c r="CK7" s="163">
        <v>7144</v>
      </c>
      <c r="CL7" s="164">
        <v>0.10120380739081747</v>
      </c>
      <c r="CN7" s="158">
        <v>648</v>
      </c>
      <c r="CO7" s="159">
        <v>399</v>
      </c>
      <c r="CP7" s="160">
        <v>0.62406015037593987</v>
      </c>
      <c r="CQ7" s="161">
        <v>1963</v>
      </c>
      <c r="CR7" s="161">
        <v>1301</v>
      </c>
      <c r="CS7" s="162">
        <v>0.50883935434281324</v>
      </c>
      <c r="CT7" s="163">
        <v>7796</v>
      </c>
      <c r="CU7" s="163">
        <v>7182</v>
      </c>
      <c r="CV7" s="164">
        <v>8.5491506544138118E-2</v>
      </c>
      <c r="CX7" s="158">
        <v>504</v>
      </c>
      <c r="CY7" s="159">
        <v>648</v>
      </c>
      <c r="CZ7" s="160">
        <v>-0.22222222222222221</v>
      </c>
      <c r="DA7" s="161">
        <v>1551</v>
      </c>
      <c r="DB7" s="161">
        <v>1737</v>
      </c>
      <c r="DC7" s="162">
        <v>-0.10708117443868739</v>
      </c>
      <c r="DD7" s="163">
        <v>7654</v>
      </c>
      <c r="DE7" s="163">
        <v>7464</v>
      </c>
      <c r="DF7" s="164">
        <v>2.5455519828510183E-2</v>
      </c>
      <c r="DH7" s="158">
        <v>389</v>
      </c>
      <c r="DI7" s="159">
        <v>504</v>
      </c>
      <c r="DJ7" s="160">
        <v>-0.22817460317460317</v>
      </c>
      <c r="DK7" s="161">
        <v>1541</v>
      </c>
      <c r="DL7" s="161">
        <v>1743</v>
      </c>
      <c r="DM7" s="162">
        <v>-0.11589213998852553</v>
      </c>
      <c r="DN7" s="163">
        <v>6914</v>
      </c>
      <c r="DO7" s="163">
        <v>8190</v>
      </c>
      <c r="DP7" s="164">
        <v>-0.1557997557997558</v>
      </c>
    </row>
    <row r="8" spans="1:120" x14ac:dyDescent="0.25">
      <c r="A8" s="165" t="s">
        <v>123</v>
      </c>
      <c r="B8" s="158">
        <v>351</v>
      </c>
      <c r="C8" s="166">
        <v>360</v>
      </c>
      <c r="D8" s="167">
        <v>-2.5000000000000001E-2</v>
      </c>
      <c r="E8" s="168">
        <v>1008</v>
      </c>
      <c r="F8" s="168">
        <v>924</v>
      </c>
      <c r="G8" s="169">
        <v>9.0909090909090912E-2</v>
      </c>
      <c r="H8" s="170">
        <v>3690</v>
      </c>
      <c r="I8" s="170">
        <v>2919</v>
      </c>
      <c r="J8" s="171">
        <v>0.26413155190133608</v>
      </c>
      <c r="K8" s="147"/>
      <c r="L8" s="158">
        <v>348</v>
      </c>
      <c r="M8" s="166">
        <v>351</v>
      </c>
      <c r="N8" s="167">
        <v>-8.5470085470085479E-3</v>
      </c>
      <c r="O8" s="168">
        <v>1059</v>
      </c>
      <c r="P8" s="168">
        <v>847</v>
      </c>
      <c r="Q8" s="169">
        <v>0.2502951593860685</v>
      </c>
      <c r="R8" s="170">
        <v>3681</v>
      </c>
      <c r="S8" s="170">
        <v>3061</v>
      </c>
      <c r="T8" s="171">
        <v>0.20254818686703691</v>
      </c>
      <c r="U8" s="150"/>
      <c r="V8" s="158">
        <v>434</v>
      </c>
      <c r="W8" s="166">
        <v>348</v>
      </c>
      <c r="X8" s="167">
        <v>0.2471264367816092</v>
      </c>
      <c r="Y8" s="168">
        <v>1133</v>
      </c>
      <c r="Z8" s="168">
        <v>907</v>
      </c>
      <c r="AA8" s="169">
        <v>0.24917309812568908</v>
      </c>
      <c r="AB8" s="170">
        <v>3835</v>
      </c>
      <c r="AC8" s="170">
        <v>3131</v>
      </c>
      <c r="AD8" s="171">
        <v>0.22484829128074096</v>
      </c>
      <c r="AE8" s="149"/>
      <c r="AF8" s="158">
        <v>344</v>
      </c>
      <c r="AG8" s="166">
        <v>435</v>
      </c>
      <c r="AH8" s="167">
        <v>-0.20919540229885059</v>
      </c>
      <c r="AI8" s="168">
        <v>1127</v>
      </c>
      <c r="AJ8" s="168">
        <v>1008</v>
      </c>
      <c r="AK8" s="169">
        <v>0.11805555555555555</v>
      </c>
      <c r="AL8" s="170">
        <v>3906</v>
      </c>
      <c r="AM8" s="170">
        <v>3150</v>
      </c>
      <c r="AN8" s="171">
        <v>0.24</v>
      </c>
      <c r="AP8" s="158">
        <v>263</v>
      </c>
      <c r="AQ8" s="166">
        <v>344</v>
      </c>
      <c r="AR8" s="167">
        <v>-0.23546511627906977</v>
      </c>
      <c r="AS8" s="168">
        <v>1042</v>
      </c>
      <c r="AT8" s="168">
        <v>1059</v>
      </c>
      <c r="AU8" s="169">
        <v>-1.6052880075542966E-2</v>
      </c>
      <c r="AV8" s="170">
        <v>3863</v>
      </c>
      <c r="AW8" s="170">
        <v>3195</v>
      </c>
      <c r="AX8" s="171">
        <v>0.20907668231611892</v>
      </c>
      <c r="AZ8" s="158">
        <v>181</v>
      </c>
      <c r="BA8" s="166">
        <v>264</v>
      </c>
      <c r="BB8" s="167">
        <v>-0.31439393939393939</v>
      </c>
      <c r="BC8" s="168">
        <v>789</v>
      </c>
      <c r="BD8" s="168">
        <v>1134</v>
      </c>
      <c r="BE8" s="169">
        <v>-0.30423280423280424</v>
      </c>
      <c r="BF8" s="170">
        <v>3768</v>
      </c>
      <c r="BG8" s="170">
        <v>3271</v>
      </c>
      <c r="BH8" s="171">
        <v>0.15194130235402017</v>
      </c>
      <c r="BJ8" s="158">
        <v>225</v>
      </c>
      <c r="BK8" s="166">
        <v>181</v>
      </c>
      <c r="BL8" s="167">
        <v>0.24309392265193369</v>
      </c>
      <c r="BM8" s="168">
        <v>670</v>
      </c>
      <c r="BN8" s="168">
        <v>1127</v>
      </c>
      <c r="BO8" s="169">
        <v>-0.40550133096716945</v>
      </c>
      <c r="BP8" s="170">
        <v>3729</v>
      </c>
      <c r="BQ8" s="170">
        <v>3332</v>
      </c>
      <c r="BR8" s="171">
        <v>0.11914765906362546</v>
      </c>
      <c r="BT8" s="158">
        <v>243</v>
      </c>
      <c r="BU8" s="166">
        <v>225</v>
      </c>
      <c r="BV8" s="167">
        <v>0.08</v>
      </c>
      <c r="BW8" s="168">
        <v>649</v>
      </c>
      <c r="BX8" s="168">
        <v>1043</v>
      </c>
      <c r="BY8" s="169">
        <v>-0.37775647171620325</v>
      </c>
      <c r="BZ8" s="170">
        <v>3598</v>
      </c>
      <c r="CA8" s="170">
        <v>3517</v>
      </c>
      <c r="CB8" s="171">
        <v>2.3030992323002559E-2</v>
      </c>
      <c r="CD8" s="158">
        <v>263</v>
      </c>
      <c r="CE8" s="166">
        <v>243</v>
      </c>
      <c r="CF8" s="167">
        <v>8.2304526748971193E-2</v>
      </c>
      <c r="CG8" s="168">
        <v>731</v>
      </c>
      <c r="CH8" s="168">
        <v>789</v>
      </c>
      <c r="CI8" s="169">
        <v>-7.3510773130544993E-2</v>
      </c>
      <c r="CJ8" s="170">
        <v>3561</v>
      </c>
      <c r="CK8" s="170">
        <v>3610</v>
      </c>
      <c r="CL8" s="171">
        <v>-1.3573407202216066E-2</v>
      </c>
      <c r="CN8" s="158">
        <v>212</v>
      </c>
      <c r="CO8" s="166">
        <v>263</v>
      </c>
      <c r="CP8" s="167">
        <v>-0.19391634980988592</v>
      </c>
      <c r="CQ8" s="168">
        <v>718</v>
      </c>
      <c r="CR8" s="168">
        <v>670</v>
      </c>
      <c r="CS8" s="169">
        <v>7.1641791044776124E-2</v>
      </c>
      <c r="CT8" s="170">
        <v>3523</v>
      </c>
      <c r="CU8" s="170">
        <v>3522</v>
      </c>
      <c r="CV8" s="171">
        <v>2.8392958546280523E-4</v>
      </c>
      <c r="CX8" s="158">
        <v>287</v>
      </c>
      <c r="CY8" s="166">
        <v>212</v>
      </c>
      <c r="CZ8" s="167">
        <v>0.35377358490566035</v>
      </c>
      <c r="DA8" s="168">
        <v>762</v>
      </c>
      <c r="DB8" s="168">
        <v>649</v>
      </c>
      <c r="DC8" s="169">
        <v>0.17411402157164868</v>
      </c>
      <c r="DD8" s="170">
        <v>3513</v>
      </c>
      <c r="DE8" s="170">
        <v>3653</v>
      </c>
      <c r="DF8" s="171">
        <v>-3.8324664659184229E-2</v>
      </c>
      <c r="DH8" s="158">
        <v>286</v>
      </c>
      <c r="DI8" s="166">
        <v>287</v>
      </c>
      <c r="DJ8" s="167">
        <v>-3.4843205574912892E-3</v>
      </c>
      <c r="DK8" s="168">
        <v>785</v>
      </c>
      <c r="DL8" s="168">
        <v>731</v>
      </c>
      <c r="DM8" s="169">
        <v>7.3871409028727769E-2</v>
      </c>
      <c r="DN8" s="170">
        <v>3439</v>
      </c>
      <c r="DO8" s="170">
        <v>3699</v>
      </c>
      <c r="DP8" s="171">
        <v>-7.0289267369559344E-2</v>
      </c>
    </row>
    <row r="9" spans="1:120" x14ac:dyDescent="0.25">
      <c r="A9" s="165" t="s">
        <v>124</v>
      </c>
      <c r="B9" s="158">
        <v>58</v>
      </c>
      <c r="C9" s="166">
        <v>172</v>
      </c>
      <c r="D9" s="167">
        <v>-0.66279069767441856</v>
      </c>
      <c r="E9" s="168">
        <v>460</v>
      </c>
      <c r="F9" s="168">
        <v>703</v>
      </c>
      <c r="G9" s="169">
        <v>-0.34566145092460882</v>
      </c>
      <c r="H9" s="170">
        <v>1668</v>
      </c>
      <c r="I9" s="170">
        <v>989</v>
      </c>
      <c r="J9" s="171">
        <v>0.68655207280080888</v>
      </c>
      <c r="K9" s="147"/>
      <c r="L9" s="158">
        <v>54</v>
      </c>
      <c r="M9" s="166">
        <v>144</v>
      </c>
      <c r="N9" s="167">
        <v>-0.625</v>
      </c>
      <c r="O9" s="168">
        <v>378</v>
      </c>
      <c r="P9" s="168">
        <v>636</v>
      </c>
      <c r="Q9" s="169">
        <v>-0.40566037735849059</v>
      </c>
      <c r="R9" s="170">
        <v>1676</v>
      </c>
      <c r="S9" s="170">
        <v>924</v>
      </c>
      <c r="T9" s="171">
        <v>0.81385281385281383</v>
      </c>
      <c r="U9" s="148"/>
      <c r="V9" s="158">
        <v>75</v>
      </c>
      <c r="W9" s="166">
        <v>62</v>
      </c>
      <c r="X9" s="167">
        <v>0.20967741935483872</v>
      </c>
      <c r="Y9" s="168">
        <v>361</v>
      </c>
      <c r="Z9" s="168">
        <v>508</v>
      </c>
      <c r="AA9" s="169">
        <v>-0.28937007874015747</v>
      </c>
      <c r="AB9" s="170">
        <v>1756</v>
      </c>
      <c r="AC9" s="170">
        <v>937</v>
      </c>
      <c r="AD9" s="171">
        <v>0.87406616862326569</v>
      </c>
      <c r="AE9" s="149"/>
      <c r="AF9" s="158">
        <v>106</v>
      </c>
      <c r="AG9" s="166">
        <v>155</v>
      </c>
      <c r="AH9" s="167">
        <v>-0.31612903225806449</v>
      </c>
      <c r="AI9" s="168">
        <v>297</v>
      </c>
      <c r="AJ9" s="168">
        <v>460</v>
      </c>
      <c r="AK9" s="169">
        <v>-0.35434782608695653</v>
      </c>
      <c r="AL9" s="170">
        <v>1730</v>
      </c>
      <c r="AM9" s="170">
        <v>968</v>
      </c>
      <c r="AN9" s="171">
        <v>0.78719008264462809</v>
      </c>
      <c r="AP9" s="158">
        <v>103</v>
      </c>
      <c r="AQ9" s="166">
        <v>80</v>
      </c>
      <c r="AR9" s="167">
        <v>0.28749999999999998</v>
      </c>
      <c r="AS9" s="168">
        <v>336</v>
      </c>
      <c r="AT9" s="168">
        <v>378</v>
      </c>
      <c r="AU9" s="169">
        <v>-0.1111111111111111</v>
      </c>
      <c r="AV9" s="170">
        <v>1728</v>
      </c>
      <c r="AW9" s="170">
        <v>1014</v>
      </c>
      <c r="AX9" s="171">
        <v>0.70414201183431957</v>
      </c>
      <c r="AZ9" s="158">
        <v>39</v>
      </c>
      <c r="BA9" s="166">
        <v>101</v>
      </c>
      <c r="BB9" s="167">
        <v>-0.61386138613861385</v>
      </c>
      <c r="BC9" s="168">
        <v>321</v>
      </c>
      <c r="BD9" s="168">
        <v>361</v>
      </c>
      <c r="BE9" s="169">
        <v>-0.11080332409972299</v>
      </c>
      <c r="BF9" s="170">
        <v>1829</v>
      </c>
      <c r="BG9" s="170">
        <v>997</v>
      </c>
      <c r="BH9" s="171">
        <v>0.83450351053159477</v>
      </c>
      <c r="BJ9" s="158">
        <v>128</v>
      </c>
      <c r="BK9" s="166">
        <v>140</v>
      </c>
      <c r="BL9" s="167">
        <v>-8.5714285714285715E-2</v>
      </c>
      <c r="BM9" s="168">
        <v>315</v>
      </c>
      <c r="BN9" s="168">
        <v>297</v>
      </c>
      <c r="BO9" s="169">
        <v>6.0606060606060608E-2</v>
      </c>
      <c r="BP9" s="170">
        <v>1775</v>
      </c>
      <c r="BQ9" s="170">
        <v>992</v>
      </c>
      <c r="BR9" s="171">
        <v>0.78931451612903225</v>
      </c>
      <c r="BT9" s="158">
        <v>211</v>
      </c>
      <c r="BU9" s="166">
        <v>74</v>
      </c>
      <c r="BV9" s="167">
        <v>1.8513513513513513</v>
      </c>
      <c r="BW9" s="168">
        <v>262</v>
      </c>
      <c r="BX9" s="168">
        <v>336</v>
      </c>
      <c r="BY9" s="169">
        <v>-0.22023809523809523</v>
      </c>
      <c r="BZ9" s="170">
        <v>1612</v>
      </c>
      <c r="CA9" s="170">
        <v>1154</v>
      </c>
      <c r="CB9" s="171">
        <v>0.39688041594454071</v>
      </c>
      <c r="CD9" s="158">
        <v>300</v>
      </c>
      <c r="CE9" s="166">
        <v>48</v>
      </c>
      <c r="CF9" s="167">
        <v>5.25</v>
      </c>
      <c r="CG9" s="168">
        <v>227</v>
      </c>
      <c r="CH9" s="168">
        <v>321</v>
      </c>
      <c r="CI9" s="169">
        <v>-0.29283489096573206</v>
      </c>
      <c r="CJ9" s="170">
        <v>1417</v>
      </c>
      <c r="CK9" s="170">
        <v>1367</v>
      </c>
      <c r="CL9" s="171">
        <v>3.6576444769568395E-2</v>
      </c>
      <c r="CN9" s="158">
        <v>192</v>
      </c>
      <c r="CO9" s="166">
        <v>105</v>
      </c>
      <c r="CP9" s="167">
        <v>0.82857142857142863</v>
      </c>
      <c r="CQ9" s="168">
        <v>406</v>
      </c>
      <c r="CR9" s="168">
        <v>315</v>
      </c>
      <c r="CS9" s="169">
        <v>0.28888888888888886</v>
      </c>
      <c r="CT9" s="170">
        <v>1478</v>
      </c>
      <c r="CU9" s="170">
        <v>1415</v>
      </c>
      <c r="CV9" s="171">
        <v>4.4522968197879861E-2</v>
      </c>
      <c r="CX9" s="158">
        <v>144</v>
      </c>
      <c r="CY9" s="166">
        <v>253</v>
      </c>
      <c r="CZ9" s="167">
        <v>-0.43083003952569171</v>
      </c>
      <c r="DA9" s="168">
        <v>451</v>
      </c>
      <c r="DB9" s="168">
        <v>262</v>
      </c>
      <c r="DC9" s="169">
        <v>0.72137404580152675</v>
      </c>
      <c r="DD9" s="170">
        <v>1427</v>
      </c>
      <c r="DE9" s="170">
        <v>1499</v>
      </c>
      <c r="DF9" s="171">
        <v>-4.803202134756504E-2</v>
      </c>
      <c r="DH9" s="158">
        <v>172</v>
      </c>
      <c r="DI9" s="166">
        <v>93</v>
      </c>
      <c r="DJ9" s="167">
        <v>0.84946236559139787</v>
      </c>
      <c r="DK9" s="168">
        <v>430</v>
      </c>
      <c r="DL9" s="168">
        <v>227</v>
      </c>
      <c r="DM9" s="169">
        <v>0.89427312775330392</v>
      </c>
      <c r="DN9" s="170">
        <v>1339</v>
      </c>
      <c r="DO9" s="170">
        <v>1582</v>
      </c>
      <c r="DP9" s="171">
        <v>-0.15360303413400758</v>
      </c>
    </row>
    <row r="10" spans="1:120" x14ac:dyDescent="0.25">
      <c r="A10" s="165" t="s">
        <v>125</v>
      </c>
      <c r="B10" s="158">
        <v>1021</v>
      </c>
      <c r="C10" s="166">
        <v>597</v>
      </c>
      <c r="D10" s="167">
        <v>0.7102177554438861</v>
      </c>
      <c r="E10" s="168">
        <v>1021</v>
      </c>
      <c r="F10" s="168">
        <v>3027</v>
      </c>
      <c r="G10" s="169">
        <v>-0.66270234555665675</v>
      </c>
      <c r="H10" s="170">
        <v>3027</v>
      </c>
      <c r="I10" s="170">
        <v>1810</v>
      </c>
      <c r="J10" s="171">
        <v>0.67237569060773483</v>
      </c>
      <c r="K10" s="147"/>
      <c r="L10" s="158">
        <v>1425</v>
      </c>
      <c r="M10" s="166">
        <v>219</v>
      </c>
      <c r="N10" s="167">
        <v>5.506849315068493</v>
      </c>
      <c r="O10" s="168">
        <v>1425</v>
      </c>
      <c r="P10" s="168">
        <v>3132</v>
      </c>
      <c r="Q10" s="169">
        <v>-0.54501915708812265</v>
      </c>
      <c r="R10" s="170">
        <v>3132</v>
      </c>
      <c r="S10" s="170">
        <v>2272</v>
      </c>
      <c r="T10" s="171">
        <v>0.37852112676056338</v>
      </c>
      <c r="U10" s="150"/>
      <c r="V10" s="158">
        <v>838</v>
      </c>
      <c r="W10" s="166">
        <v>609</v>
      </c>
      <c r="X10" s="167">
        <v>0.3760262725779967</v>
      </c>
      <c r="Y10" s="168">
        <v>838</v>
      </c>
      <c r="Z10" s="168">
        <v>2583</v>
      </c>
      <c r="AA10" s="169">
        <v>-0.67557104142469993</v>
      </c>
      <c r="AB10" s="170">
        <v>2583</v>
      </c>
      <c r="AC10" s="170">
        <v>2831</v>
      </c>
      <c r="AD10" s="171">
        <v>-8.7601554221123284E-2</v>
      </c>
      <c r="AE10" s="149"/>
      <c r="AF10" s="158">
        <v>619</v>
      </c>
      <c r="AG10" s="166">
        <v>10</v>
      </c>
      <c r="AH10" s="167">
        <v>60.9</v>
      </c>
      <c r="AI10" s="168">
        <v>619</v>
      </c>
      <c r="AJ10" s="168">
        <v>2479</v>
      </c>
      <c r="AK10" s="169">
        <v>-0.75030254134731744</v>
      </c>
      <c r="AL10" s="170">
        <v>2479</v>
      </c>
      <c r="AM10" s="170">
        <v>2926</v>
      </c>
      <c r="AN10" s="171">
        <v>-0.15276828434723172</v>
      </c>
      <c r="AP10" s="158">
        <v>125</v>
      </c>
      <c r="AQ10" s="166" t="s">
        <v>126</v>
      </c>
      <c r="AR10" s="167" t="s">
        <v>126</v>
      </c>
      <c r="AS10" s="168">
        <v>125</v>
      </c>
      <c r="AT10" s="168">
        <v>2594</v>
      </c>
      <c r="AU10" s="169">
        <v>-0.95181187355435626</v>
      </c>
      <c r="AV10" s="170">
        <v>2594</v>
      </c>
      <c r="AW10" s="170">
        <v>2899</v>
      </c>
      <c r="AX10" s="171">
        <v>-0.10520869265263884</v>
      </c>
      <c r="AZ10" s="158">
        <v>187</v>
      </c>
      <c r="BA10" s="166">
        <v>115</v>
      </c>
      <c r="BB10" s="167">
        <v>0.62608695652173918</v>
      </c>
      <c r="BC10" s="168">
        <v>187</v>
      </c>
      <c r="BD10" s="168">
        <v>2561</v>
      </c>
      <c r="BE10" s="169">
        <v>-0.92698164779383052</v>
      </c>
      <c r="BF10" s="170">
        <v>2561</v>
      </c>
      <c r="BG10" s="170">
        <v>3004</v>
      </c>
      <c r="BH10" s="171">
        <v>-0.14747003994673769</v>
      </c>
      <c r="BJ10" s="158">
        <v>316</v>
      </c>
      <c r="BK10" s="166">
        <v>72</v>
      </c>
      <c r="BL10" s="167">
        <v>3.3888888888888888</v>
      </c>
      <c r="BM10" s="168">
        <v>316</v>
      </c>
      <c r="BN10" s="168">
        <v>2558</v>
      </c>
      <c r="BO10" s="169">
        <v>-0.87646598905394835</v>
      </c>
      <c r="BP10" s="170">
        <v>2558</v>
      </c>
      <c r="BQ10" s="170">
        <v>1936</v>
      </c>
      <c r="BR10" s="171">
        <v>0.3212809917355372</v>
      </c>
      <c r="BT10" s="158">
        <v>826</v>
      </c>
      <c r="BU10" s="166">
        <v>129</v>
      </c>
      <c r="BV10" s="167">
        <v>5.4031007751937983</v>
      </c>
      <c r="BW10" s="168">
        <v>826</v>
      </c>
      <c r="BX10" s="168">
        <v>3077</v>
      </c>
      <c r="BY10" s="169">
        <v>-0.73155671108222298</v>
      </c>
      <c r="BZ10" s="170">
        <v>3077</v>
      </c>
      <c r="CA10" s="170">
        <v>1977</v>
      </c>
      <c r="CB10" s="171">
        <v>0.55639858371269602</v>
      </c>
      <c r="CD10" s="158">
        <v>785</v>
      </c>
      <c r="CE10" s="166">
        <v>625</v>
      </c>
      <c r="CF10" s="167">
        <v>0.25600000000000001</v>
      </c>
      <c r="CG10" s="168">
        <v>785</v>
      </c>
      <c r="CH10" s="168">
        <v>2889</v>
      </c>
      <c r="CI10" s="169">
        <v>-0.72827968155070955</v>
      </c>
      <c r="CJ10" s="170">
        <v>2889</v>
      </c>
      <c r="CK10" s="170">
        <v>2167</v>
      </c>
      <c r="CL10" s="171">
        <v>0.33317951084448544</v>
      </c>
      <c r="CN10" s="158">
        <v>839</v>
      </c>
      <c r="CO10" s="166">
        <v>31</v>
      </c>
      <c r="CP10" s="167">
        <v>26.06451612903226</v>
      </c>
      <c r="CQ10" s="168">
        <v>839</v>
      </c>
      <c r="CR10" s="168">
        <v>2795</v>
      </c>
      <c r="CS10" s="169">
        <v>-0.69982110912343476</v>
      </c>
      <c r="CT10" s="170">
        <v>2795</v>
      </c>
      <c r="CU10" s="170">
        <v>2245</v>
      </c>
      <c r="CV10" s="171">
        <v>0.24498886414253898</v>
      </c>
      <c r="CX10" s="158">
        <v>338</v>
      </c>
      <c r="CY10" s="166">
        <v>183</v>
      </c>
      <c r="CZ10" s="167">
        <v>0.84699453551912574</v>
      </c>
      <c r="DA10" s="168">
        <v>338</v>
      </c>
      <c r="DB10" s="168">
        <v>2714</v>
      </c>
      <c r="DC10" s="169">
        <v>-0.87546057479734707</v>
      </c>
      <c r="DD10" s="170">
        <v>2714</v>
      </c>
      <c r="DE10" s="170">
        <v>2312</v>
      </c>
      <c r="DF10" s="171">
        <v>0.17387543252595156</v>
      </c>
      <c r="DH10" s="158">
        <v>326</v>
      </c>
      <c r="DI10" s="166">
        <v>124</v>
      </c>
      <c r="DJ10" s="167">
        <v>1.6290322580645162</v>
      </c>
      <c r="DK10" s="168">
        <v>326</v>
      </c>
      <c r="DL10" s="168">
        <v>2136</v>
      </c>
      <c r="DM10" s="169">
        <v>-0.84737827715355807</v>
      </c>
      <c r="DN10" s="170">
        <v>2136</v>
      </c>
      <c r="DO10" s="170">
        <v>2909</v>
      </c>
      <c r="DP10" s="171">
        <v>-0.26572705397043656</v>
      </c>
    </row>
    <row r="11" spans="1:120" x14ac:dyDescent="0.25">
      <c r="A11" s="172" t="s">
        <v>27</v>
      </c>
      <c r="B11" s="173">
        <v>458</v>
      </c>
      <c r="C11" s="174">
        <v>404</v>
      </c>
      <c r="D11" s="160">
        <v>0.13366336633663367</v>
      </c>
      <c r="E11" s="175">
        <v>1225</v>
      </c>
      <c r="F11" s="175">
        <v>971</v>
      </c>
      <c r="G11" s="162">
        <v>0.26158599382080328</v>
      </c>
      <c r="H11" s="176">
        <v>4382</v>
      </c>
      <c r="I11" s="176">
        <v>3695</v>
      </c>
      <c r="J11" s="164">
        <v>0.18592692828146143</v>
      </c>
      <c r="K11" s="147"/>
      <c r="L11" s="173">
        <v>339</v>
      </c>
      <c r="M11" s="174">
        <v>458</v>
      </c>
      <c r="N11" s="160">
        <v>-0.25982532751091703</v>
      </c>
      <c r="O11" s="175">
        <v>1201</v>
      </c>
      <c r="P11" s="175">
        <v>1051</v>
      </c>
      <c r="Q11" s="162">
        <v>0.14272121788772599</v>
      </c>
      <c r="R11" s="176">
        <v>4359</v>
      </c>
      <c r="S11" s="176">
        <v>3722</v>
      </c>
      <c r="T11" s="164">
        <v>0.17114454594304138</v>
      </c>
      <c r="U11" s="150"/>
      <c r="V11" s="173">
        <v>292</v>
      </c>
      <c r="W11" s="174">
        <v>339</v>
      </c>
      <c r="X11" s="160">
        <v>-0.13864306784660768</v>
      </c>
      <c r="Y11" s="175">
        <v>1089</v>
      </c>
      <c r="Z11" s="175">
        <v>1094</v>
      </c>
      <c r="AA11" s="162">
        <v>-4.570383912248629E-3</v>
      </c>
      <c r="AB11" s="176">
        <v>4095</v>
      </c>
      <c r="AC11" s="176">
        <v>3994</v>
      </c>
      <c r="AD11" s="164">
        <v>2.5287931897846769E-2</v>
      </c>
      <c r="AE11" s="149"/>
      <c r="AF11" s="173">
        <v>295</v>
      </c>
      <c r="AG11" s="174">
        <v>293</v>
      </c>
      <c r="AH11" s="160">
        <v>6.8259385665529011E-3</v>
      </c>
      <c r="AI11" s="175">
        <v>927</v>
      </c>
      <c r="AJ11" s="175">
        <v>1225</v>
      </c>
      <c r="AK11" s="162">
        <v>-0.24326530612244898</v>
      </c>
      <c r="AL11" s="176">
        <v>4065</v>
      </c>
      <c r="AM11" s="176">
        <v>4047</v>
      </c>
      <c r="AN11" s="164">
        <v>4.447739065974796E-3</v>
      </c>
      <c r="AP11" s="173">
        <v>605</v>
      </c>
      <c r="AQ11" s="174">
        <v>295</v>
      </c>
      <c r="AR11" s="160">
        <v>1.0508474576271187</v>
      </c>
      <c r="AS11" s="175">
        <v>1193</v>
      </c>
      <c r="AT11" s="175">
        <v>1201</v>
      </c>
      <c r="AU11" s="162">
        <v>-6.6611157368859286E-3</v>
      </c>
      <c r="AV11" s="176">
        <v>4259</v>
      </c>
      <c r="AW11" s="176">
        <v>4170</v>
      </c>
      <c r="AX11" s="164">
        <v>2.1342925659472423E-2</v>
      </c>
      <c r="AZ11" s="173">
        <v>421</v>
      </c>
      <c r="BA11" s="174">
        <v>605</v>
      </c>
      <c r="BB11" s="160">
        <v>-0.30413223140495865</v>
      </c>
      <c r="BC11" s="175">
        <v>1321</v>
      </c>
      <c r="BD11" s="175">
        <v>1090</v>
      </c>
      <c r="BE11" s="162">
        <v>0.21192660550458717</v>
      </c>
      <c r="BF11" s="176">
        <v>4337</v>
      </c>
      <c r="BG11" s="176">
        <v>4306</v>
      </c>
      <c r="BH11" s="164">
        <v>7.1992568509057133E-3</v>
      </c>
      <c r="BJ11" s="173">
        <v>336</v>
      </c>
      <c r="BK11" s="174">
        <v>421</v>
      </c>
      <c r="BL11" s="160">
        <v>-0.20190023752969122</v>
      </c>
      <c r="BM11" s="175">
        <v>1362</v>
      </c>
      <c r="BN11" s="175">
        <v>927</v>
      </c>
      <c r="BO11" s="162">
        <v>0.46925566343042069</v>
      </c>
      <c r="BP11" s="176">
        <v>4485</v>
      </c>
      <c r="BQ11" s="176">
        <v>4260</v>
      </c>
      <c r="BR11" s="164">
        <v>5.2816901408450703E-2</v>
      </c>
      <c r="BT11" s="173">
        <v>321</v>
      </c>
      <c r="BU11" s="174">
        <v>337</v>
      </c>
      <c r="BV11" s="160">
        <v>-4.7477744807121663E-2</v>
      </c>
      <c r="BW11" s="175">
        <v>1079</v>
      </c>
      <c r="BX11" s="175">
        <v>1193</v>
      </c>
      <c r="BY11" s="162">
        <v>-9.5557418273260683E-2</v>
      </c>
      <c r="BZ11" s="176">
        <v>4524</v>
      </c>
      <c r="CA11" s="176">
        <v>4197</v>
      </c>
      <c r="CB11" s="164">
        <v>7.7912794853466763E-2</v>
      </c>
      <c r="CD11" s="173">
        <v>462</v>
      </c>
      <c r="CE11" s="174">
        <v>321</v>
      </c>
      <c r="CF11" s="160">
        <v>0.43925233644859812</v>
      </c>
      <c r="CG11" s="175">
        <v>1120</v>
      </c>
      <c r="CH11" s="175">
        <v>1321</v>
      </c>
      <c r="CI11" s="162">
        <v>-0.15215745647236942</v>
      </c>
      <c r="CJ11" s="176">
        <v>4625</v>
      </c>
      <c r="CK11" s="176">
        <v>4184</v>
      </c>
      <c r="CL11" s="164">
        <v>0.10540152963671127</v>
      </c>
      <c r="CN11" s="173">
        <v>450</v>
      </c>
      <c r="CO11" s="174">
        <v>462</v>
      </c>
      <c r="CP11" s="160">
        <v>-2.5974025974025976E-2</v>
      </c>
      <c r="CQ11" s="175">
        <v>1233</v>
      </c>
      <c r="CR11" s="175">
        <v>1363</v>
      </c>
      <c r="CS11" s="162">
        <v>-9.5377842993396925E-2</v>
      </c>
      <c r="CT11" s="176">
        <v>4748</v>
      </c>
      <c r="CU11" s="176">
        <v>4304</v>
      </c>
      <c r="CV11" s="164">
        <v>0.10315985130111524</v>
      </c>
      <c r="CX11" s="173">
        <v>356</v>
      </c>
      <c r="CY11" s="174">
        <v>450</v>
      </c>
      <c r="CZ11" s="160">
        <v>-0.2088888888888889</v>
      </c>
      <c r="DA11" s="175">
        <v>1268</v>
      </c>
      <c r="DB11" s="175">
        <v>1079</v>
      </c>
      <c r="DC11" s="162">
        <v>0.17516218721037999</v>
      </c>
      <c r="DD11" s="176">
        <v>4741</v>
      </c>
      <c r="DE11" s="176">
        <v>4314</v>
      </c>
      <c r="DF11" s="164">
        <v>9.8980064904960599E-2</v>
      </c>
      <c r="DH11" s="173">
        <v>510</v>
      </c>
      <c r="DI11" s="174">
        <v>356</v>
      </c>
      <c r="DJ11" s="160">
        <v>0.43258426966292135</v>
      </c>
      <c r="DK11" s="175">
        <v>1316</v>
      </c>
      <c r="DL11" s="175">
        <v>1120</v>
      </c>
      <c r="DM11" s="162">
        <v>0.17499999999999999</v>
      </c>
      <c r="DN11" s="176">
        <v>4847</v>
      </c>
      <c r="DO11" s="176">
        <v>4390</v>
      </c>
      <c r="DP11" s="164">
        <v>0.10410022779043281</v>
      </c>
    </row>
    <row r="12" spans="1:120" x14ac:dyDescent="0.25">
      <c r="A12" s="177" t="s">
        <v>123</v>
      </c>
      <c r="B12" s="173">
        <v>337</v>
      </c>
      <c r="C12" s="178">
        <v>343</v>
      </c>
      <c r="D12" s="167">
        <v>-1.7492711370262391E-2</v>
      </c>
      <c r="E12" s="179">
        <v>958</v>
      </c>
      <c r="F12" s="179">
        <v>794</v>
      </c>
      <c r="G12" s="169">
        <v>0.20654911838790932</v>
      </c>
      <c r="H12" s="180">
        <v>3303</v>
      </c>
      <c r="I12" s="180">
        <v>2807</v>
      </c>
      <c r="J12" s="171">
        <v>0.1767011043819024</v>
      </c>
      <c r="K12" s="147"/>
      <c r="L12" s="173">
        <v>276</v>
      </c>
      <c r="M12" s="178">
        <v>337</v>
      </c>
      <c r="N12" s="167">
        <v>-0.18100890207715134</v>
      </c>
      <c r="O12" s="179">
        <v>956</v>
      </c>
      <c r="P12" s="179">
        <v>854</v>
      </c>
      <c r="Q12" s="169">
        <v>0.11943793911007025</v>
      </c>
      <c r="R12" s="180">
        <v>3286</v>
      </c>
      <c r="S12" s="180">
        <v>2835</v>
      </c>
      <c r="T12" s="171">
        <v>0.15908289241622575</v>
      </c>
      <c r="U12" s="150"/>
      <c r="V12" s="173">
        <v>249</v>
      </c>
      <c r="W12" s="178">
        <v>276</v>
      </c>
      <c r="X12" s="167">
        <v>-9.7826086956521743E-2</v>
      </c>
      <c r="Y12" s="179">
        <v>862</v>
      </c>
      <c r="Z12" s="179">
        <v>912</v>
      </c>
      <c r="AA12" s="169">
        <v>-5.4824561403508769E-2</v>
      </c>
      <c r="AB12" s="180">
        <v>3169</v>
      </c>
      <c r="AC12" s="180">
        <v>2974</v>
      </c>
      <c r="AD12" s="171">
        <v>6.5568258238063212E-2</v>
      </c>
      <c r="AE12" s="149"/>
      <c r="AF12" s="173">
        <v>181</v>
      </c>
      <c r="AG12" s="178">
        <v>250</v>
      </c>
      <c r="AH12" s="167">
        <v>-0.27600000000000002</v>
      </c>
      <c r="AI12" s="179">
        <v>707</v>
      </c>
      <c r="AJ12" s="179">
        <v>958</v>
      </c>
      <c r="AK12" s="169">
        <v>-0.26200417536534448</v>
      </c>
      <c r="AL12" s="180">
        <v>3106</v>
      </c>
      <c r="AM12" s="180">
        <v>2992</v>
      </c>
      <c r="AN12" s="171">
        <v>3.8101604278074866E-2</v>
      </c>
      <c r="AP12" s="173">
        <v>307</v>
      </c>
      <c r="AQ12" s="178">
        <v>181</v>
      </c>
      <c r="AR12" s="167">
        <v>0.69613259668508287</v>
      </c>
      <c r="AS12" s="179">
        <v>738</v>
      </c>
      <c r="AT12" s="179">
        <v>956</v>
      </c>
      <c r="AU12" s="169">
        <v>-0.22803347280334729</v>
      </c>
      <c r="AV12" s="180">
        <v>3162</v>
      </c>
      <c r="AW12" s="180">
        <v>3041</v>
      </c>
      <c r="AX12" s="171">
        <v>3.9789542913515288E-2</v>
      </c>
      <c r="AZ12" s="173">
        <v>228</v>
      </c>
      <c r="BA12" s="178">
        <v>307</v>
      </c>
      <c r="BB12" s="167">
        <v>-0.25732899022801303</v>
      </c>
      <c r="BC12" s="179">
        <v>716</v>
      </c>
      <c r="BD12" s="179">
        <v>863</v>
      </c>
      <c r="BE12" s="169">
        <v>-0.17033603707995365</v>
      </c>
      <c r="BF12" s="180">
        <v>3166</v>
      </c>
      <c r="BG12" s="180">
        <v>3080</v>
      </c>
      <c r="BH12" s="171">
        <v>2.7922077922077921E-2</v>
      </c>
      <c r="BJ12" s="173">
        <v>310</v>
      </c>
      <c r="BK12" s="178">
        <v>228</v>
      </c>
      <c r="BL12" s="167">
        <v>0.35964912280701755</v>
      </c>
      <c r="BM12" s="179">
        <v>845</v>
      </c>
      <c r="BN12" s="179">
        <v>707</v>
      </c>
      <c r="BO12" s="169">
        <v>0.19519094766619519</v>
      </c>
      <c r="BP12" s="180">
        <v>3304</v>
      </c>
      <c r="BQ12" s="180">
        <v>3068</v>
      </c>
      <c r="BR12" s="171">
        <v>7.6923076923076927E-2</v>
      </c>
      <c r="BT12" s="173">
        <v>294</v>
      </c>
      <c r="BU12" s="178">
        <v>311</v>
      </c>
      <c r="BV12" s="167">
        <v>-5.4662379421221867E-2</v>
      </c>
      <c r="BW12" s="179">
        <v>833</v>
      </c>
      <c r="BX12" s="179">
        <v>738</v>
      </c>
      <c r="BY12" s="169">
        <v>0.12872628726287264</v>
      </c>
      <c r="BZ12" s="180">
        <v>3381</v>
      </c>
      <c r="CA12" s="180">
        <v>3071</v>
      </c>
      <c r="CB12" s="171">
        <v>0.1009443178117877</v>
      </c>
      <c r="CD12" s="173">
        <v>270</v>
      </c>
      <c r="CE12" s="178">
        <v>294</v>
      </c>
      <c r="CF12" s="167">
        <v>-8.1632653061224483E-2</v>
      </c>
      <c r="CG12" s="179">
        <v>875</v>
      </c>
      <c r="CH12" s="179">
        <v>716</v>
      </c>
      <c r="CI12" s="169">
        <v>0.22206703910614525</v>
      </c>
      <c r="CJ12" s="180">
        <v>3366</v>
      </c>
      <c r="CK12" s="180">
        <v>3089</v>
      </c>
      <c r="CL12" s="171">
        <v>8.9673033344124312E-2</v>
      </c>
      <c r="CN12" s="173">
        <v>224</v>
      </c>
      <c r="CO12" s="178">
        <v>270</v>
      </c>
      <c r="CP12" s="167">
        <v>-0.17037037037037037</v>
      </c>
      <c r="CQ12" s="179">
        <v>788</v>
      </c>
      <c r="CR12" s="179">
        <v>846</v>
      </c>
      <c r="CS12" s="169">
        <v>-6.8557919621749411E-2</v>
      </c>
      <c r="CT12" s="180">
        <v>3299</v>
      </c>
      <c r="CU12" s="180">
        <v>3200</v>
      </c>
      <c r="CV12" s="171">
        <v>3.09375E-2</v>
      </c>
      <c r="CX12" s="173">
        <v>312</v>
      </c>
      <c r="CY12" s="178">
        <v>224</v>
      </c>
      <c r="CZ12" s="167">
        <v>0.39285714285714285</v>
      </c>
      <c r="DA12" s="179">
        <v>806</v>
      </c>
      <c r="DB12" s="179">
        <v>833</v>
      </c>
      <c r="DC12" s="169">
        <v>-3.2412965186074429E-2</v>
      </c>
      <c r="DD12" s="180">
        <v>3333</v>
      </c>
      <c r="DE12" s="180">
        <v>3173</v>
      </c>
      <c r="DF12" s="171">
        <v>5.0425464859754174E-2</v>
      </c>
      <c r="DH12" s="173">
        <v>324</v>
      </c>
      <c r="DI12" s="178">
        <v>312</v>
      </c>
      <c r="DJ12" s="167">
        <v>3.8461538461538464E-2</v>
      </c>
      <c r="DK12" s="179">
        <v>860</v>
      </c>
      <c r="DL12" s="179">
        <v>875</v>
      </c>
      <c r="DM12" s="169">
        <v>-1.7142857142857144E-2</v>
      </c>
      <c r="DN12" s="180">
        <v>3314</v>
      </c>
      <c r="DO12" s="180">
        <v>3275</v>
      </c>
      <c r="DP12" s="171">
        <v>1.1908396946564885E-2</v>
      </c>
    </row>
    <row r="13" spans="1:120" x14ac:dyDescent="0.25">
      <c r="A13" s="177" t="s">
        <v>124</v>
      </c>
      <c r="B13" s="173">
        <v>93</v>
      </c>
      <c r="C13" s="178">
        <v>61</v>
      </c>
      <c r="D13" s="167">
        <v>0.52459016393442626</v>
      </c>
      <c r="E13" s="179">
        <v>207</v>
      </c>
      <c r="F13" s="179">
        <v>145</v>
      </c>
      <c r="G13" s="169">
        <v>0.42758620689655175</v>
      </c>
      <c r="H13" s="180">
        <v>862</v>
      </c>
      <c r="I13" s="180">
        <v>595</v>
      </c>
      <c r="J13" s="171">
        <v>0.44873949579831934</v>
      </c>
      <c r="K13" s="147"/>
      <c r="L13" s="173">
        <v>69</v>
      </c>
      <c r="M13" s="178">
        <v>61</v>
      </c>
      <c r="N13" s="167">
        <v>0.13114754098360656</v>
      </c>
      <c r="O13" s="179">
        <v>168</v>
      </c>
      <c r="P13" s="179">
        <v>165</v>
      </c>
      <c r="Q13" s="169">
        <v>1.8181818181818181E-2</v>
      </c>
      <c r="R13" s="180">
        <v>839</v>
      </c>
      <c r="S13" s="180">
        <v>640</v>
      </c>
      <c r="T13" s="171">
        <v>0.31093749999999998</v>
      </c>
      <c r="U13" s="150"/>
      <c r="V13" s="173">
        <v>190</v>
      </c>
      <c r="W13" s="178">
        <v>46</v>
      </c>
      <c r="X13" s="167">
        <v>3.1304347826086958</v>
      </c>
      <c r="Y13" s="179">
        <v>150</v>
      </c>
      <c r="Z13" s="179">
        <v>182</v>
      </c>
      <c r="AA13" s="169">
        <v>-0.17582417582417584</v>
      </c>
      <c r="AB13" s="180">
        <v>692</v>
      </c>
      <c r="AC13" s="180">
        <v>773</v>
      </c>
      <c r="AD13" s="171">
        <v>-0.10478654592496765</v>
      </c>
      <c r="AE13" s="149"/>
      <c r="AF13" s="173">
        <v>81</v>
      </c>
      <c r="AG13" s="178">
        <v>43</v>
      </c>
      <c r="AH13" s="167">
        <v>0.88372093023255816</v>
      </c>
      <c r="AI13" s="179">
        <v>137</v>
      </c>
      <c r="AJ13" s="179">
        <v>207</v>
      </c>
      <c r="AK13" s="169">
        <v>-0.33816425120772947</v>
      </c>
      <c r="AL13" s="180">
        <v>659</v>
      </c>
      <c r="AM13" s="180">
        <v>808</v>
      </c>
      <c r="AN13" s="171">
        <v>-0.1844059405940594</v>
      </c>
      <c r="AP13" s="173">
        <v>93</v>
      </c>
      <c r="AQ13" s="178">
        <v>48</v>
      </c>
      <c r="AR13" s="167">
        <v>0.9375</v>
      </c>
      <c r="AS13" s="179">
        <v>191</v>
      </c>
      <c r="AT13" s="179">
        <v>168</v>
      </c>
      <c r="AU13" s="169">
        <v>0.13690476190476192</v>
      </c>
      <c r="AV13" s="180">
        <v>666</v>
      </c>
      <c r="AW13" s="180">
        <v>862</v>
      </c>
      <c r="AX13" s="171">
        <v>-0.22737819025522041</v>
      </c>
      <c r="AZ13" s="173">
        <v>61</v>
      </c>
      <c r="BA13" s="178">
        <v>100</v>
      </c>
      <c r="BB13" s="167">
        <v>-0.39</v>
      </c>
      <c r="BC13" s="179">
        <v>221</v>
      </c>
      <c r="BD13" s="179">
        <v>150</v>
      </c>
      <c r="BE13" s="169">
        <v>0.47333333333333333</v>
      </c>
      <c r="BF13" s="180">
        <v>678</v>
      </c>
      <c r="BG13" s="180">
        <v>901</v>
      </c>
      <c r="BH13" s="171">
        <v>-0.24750277469478357</v>
      </c>
      <c r="BJ13" s="173">
        <v>16</v>
      </c>
      <c r="BK13" s="178">
        <v>73</v>
      </c>
      <c r="BL13" s="167">
        <v>-0.78082191780821919</v>
      </c>
      <c r="BM13" s="179">
        <v>199</v>
      </c>
      <c r="BN13" s="179">
        <v>137</v>
      </c>
      <c r="BO13" s="169">
        <v>0.45255474452554745</v>
      </c>
      <c r="BP13" s="180">
        <v>688</v>
      </c>
      <c r="BQ13" s="180">
        <v>867</v>
      </c>
      <c r="BR13" s="171">
        <v>-0.20645905420991925</v>
      </c>
      <c r="BT13" s="173">
        <v>65</v>
      </c>
      <c r="BU13" s="178">
        <v>26</v>
      </c>
      <c r="BV13" s="167">
        <v>1.5</v>
      </c>
      <c r="BW13" s="179">
        <v>126</v>
      </c>
      <c r="BX13" s="179">
        <v>191</v>
      </c>
      <c r="BY13" s="169">
        <v>-0.34031413612565448</v>
      </c>
      <c r="BZ13" s="180">
        <v>650</v>
      </c>
      <c r="CA13" s="180">
        <v>859</v>
      </c>
      <c r="CB13" s="171">
        <v>-0.24330616996507567</v>
      </c>
      <c r="CD13" s="173">
        <v>44</v>
      </c>
      <c r="CE13" s="178">
        <v>27</v>
      </c>
      <c r="CF13" s="167">
        <v>0.62962962962962965</v>
      </c>
      <c r="CG13" s="179">
        <v>184</v>
      </c>
      <c r="CH13" s="179">
        <v>221</v>
      </c>
      <c r="CI13" s="169">
        <v>-0.167420814479638</v>
      </c>
      <c r="CJ13" s="180">
        <v>737</v>
      </c>
      <c r="CK13" s="180">
        <v>874</v>
      </c>
      <c r="CL13" s="171">
        <v>-0.15675057208237986</v>
      </c>
      <c r="CN13" s="173">
        <v>36</v>
      </c>
      <c r="CO13" s="178">
        <v>131</v>
      </c>
      <c r="CP13" s="167">
        <v>-0.72519083969465647</v>
      </c>
      <c r="CQ13" s="179">
        <v>295</v>
      </c>
      <c r="CR13" s="179">
        <v>199</v>
      </c>
      <c r="CS13" s="169">
        <v>0.48241206030150752</v>
      </c>
      <c r="CT13" s="180">
        <v>838</v>
      </c>
      <c r="CU13" s="180">
        <v>883</v>
      </c>
      <c r="CV13" s="171">
        <v>-5.0962627406568518E-2</v>
      </c>
      <c r="CX13" s="173">
        <v>85</v>
      </c>
      <c r="CY13" s="178">
        <v>137</v>
      </c>
      <c r="CZ13" s="167">
        <v>-0.37956204379562042</v>
      </c>
      <c r="DA13" s="179">
        <v>312</v>
      </c>
      <c r="DB13" s="179">
        <v>126</v>
      </c>
      <c r="DC13" s="169">
        <v>1.4761904761904763</v>
      </c>
      <c r="DD13" s="180">
        <v>797</v>
      </c>
      <c r="DE13" s="180">
        <v>920</v>
      </c>
      <c r="DF13" s="171">
        <v>-0.13369565217391305</v>
      </c>
      <c r="DH13" s="173">
        <v>61</v>
      </c>
      <c r="DI13" s="178">
        <v>44</v>
      </c>
      <c r="DJ13" s="167">
        <v>0.38636363636363635</v>
      </c>
      <c r="DK13" s="179">
        <v>218</v>
      </c>
      <c r="DL13" s="179">
        <v>184</v>
      </c>
      <c r="DM13" s="169">
        <v>0.18478260869565216</v>
      </c>
      <c r="DN13" s="180">
        <v>773</v>
      </c>
      <c r="DO13" s="180">
        <v>894</v>
      </c>
      <c r="DP13" s="171">
        <v>-0.13534675615212527</v>
      </c>
    </row>
    <row r="14" spans="1:120" x14ac:dyDescent="0.25">
      <c r="A14" s="177" t="s">
        <v>125</v>
      </c>
      <c r="B14" s="173">
        <v>60</v>
      </c>
      <c r="C14" s="178">
        <v>0</v>
      </c>
      <c r="D14" s="167" t="s">
        <v>126</v>
      </c>
      <c r="E14" s="179">
        <v>60</v>
      </c>
      <c r="F14" s="179">
        <v>32</v>
      </c>
      <c r="G14" s="181">
        <v>0.875</v>
      </c>
      <c r="H14" s="180">
        <v>217</v>
      </c>
      <c r="I14" s="180">
        <v>293</v>
      </c>
      <c r="J14" s="171">
        <v>-0.25938566552901021</v>
      </c>
      <c r="K14" s="147"/>
      <c r="L14" s="173">
        <v>77</v>
      </c>
      <c r="M14" s="178">
        <v>60</v>
      </c>
      <c r="N14" s="167">
        <v>0.28333333333333333</v>
      </c>
      <c r="O14" s="179">
        <v>77</v>
      </c>
      <c r="P14" s="179">
        <v>32</v>
      </c>
      <c r="Q14" s="181">
        <v>1.40625</v>
      </c>
      <c r="R14" s="180">
        <v>234</v>
      </c>
      <c r="S14" s="180">
        <v>247</v>
      </c>
      <c r="T14" s="171">
        <v>-5.2631578947368418E-2</v>
      </c>
      <c r="U14" s="150"/>
      <c r="V14" s="173">
        <v>77</v>
      </c>
      <c r="W14" s="178">
        <v>17</v>
      </c>
      <c r="X14" s="167">
        <v>3.5294117647058822</v>
      </c>
      <c r="Y14" s="179">
        <v>77</v>
      </c>
      <c r="Z14" s="179">
        <v>0</v>
      </c>
      <c r="AA14" s="181" t="s">
        <v>126</v>
      </c>
      <c r="AB14" s="180">
        <v>234</v>
      </c>
      <c r="AC14" s="180">
        <v>247</v>
      </c>
      <c r="AD14" s="171">
        <v>-5.2631578947368418E-2</v>
      </c>
      <c r="AE14" s="149"/>
      <c r="AF14" s="173">
        <v>83</v>
      </c>
      <c r="AG14" s="178" t="s">
        <v>126</v>
      </c>
      <c r="AH14" s="167" t="e">
        <v>#VALUE!</v>
      </c>
      <c r="AI14" s="179">
        <v>83</v>
      </c>
      <c r="AJ14" s="179">
        <v>60</v>
      </c>
      <c r="AK14" s="181">
        <v>0.38333333333333336</v>
      </c>
      <c r="AL14" s="180">
        <v>300</v>
      </c>
      <c r="AM14" s="180">
        <v>247</v>
      </c>
      <c r="AN14" s="171">
        <v>0.2145748987854251</v>
      </c>
      <c r="AP14" s="173">
        <v>264</v>
      </c>
      <c r="AQ14" s="178">
        <v>66</v>
      </c>
      <c r="AR14" s="167">
        <v>3</v>
      </c>
      <c r="AS14" s="179">
        <v>264</v>
      </c>
      <c r="AT14" s="179">
        <v>77</v>
      </c>
      <c r="AU14" s="181">
        <v>2.4285714285714284</v>
      </c>
      <c r="AV14" s="180">
        <v>431</v>
      </c>
      <c r="AW14" s="180">
        <v>267</v>
      </c>
      <c r="AX14" s="171">
        <v>0.61423220973782766</v>
      </c>
      <c r="AZ14" s="173">
        <v>384</v>
      </c>
      <c r="BA14" s="178">
        <v>198</v>
      </c>
      <c r="BB14" s="167">
        <v>0.93939393939393945</v>
      </c>
      <c r="BC14" s="179">
        <v>384</v>
      </c>
      <c r="BD14" s="179">
        <v>77</v>
      </c>
      <c r="BE14" s="181">
        <v>3.9870129870129869</v>
      </c>
      <c r="BF14" s="180">
        <v>493</v>
      </c>
      <c r="BG14" s="180">
        <v>325</v>
      </c>
      <c r="BH14" s="171">
        <v>0.51692307692307693</v>
      </c>
      <c r="BJ14" s="173">
        <v>318</v>
      </c>
      <c r="BK14" s="178">
        <v>120</v>
      </c>
      <c r="BL14" s="167">
        <v>1.65</v>
      </c>
      <c r="BM14" s="179">
        <v>318</v>
      </c>
      <c r="BN14" s="179">
        <v>83</v>
      </c>
      <c r="BO14" s="181">
        <v>2.8313253012048194</v>
      </c>
      <c r="BP14" s="180">
        <v>493</v>
      </c>
      <c r="BQ14" s="180">
        <v>325</v>
      </c>
      <c r="BR14" s="171">
        <v>0.51692307692307693</v>
      </c>
      <c r="BT14" s="173">
        <v>120</v>
      </c>
      <c r="BU14" s="178">
        <v>0</v>
      </c>
      <c r="BV14" s="167" t="s">
        <v>126</v>
      </c>
      <c r="BW14" s="179">
        <v>120</v>
      </c>
      <c r="BX14" s="179">
        <v>264</v>
      </c>
      <c r="BY14" s="181">
        <v>-0.54545454545454541</v>
      </c>
      <c r="BZ14" s="180">
        <v>493</v>
      </c>
      <c r="CA14" s="180">
        <v>267</v>
      </c>
      <c r="CB14" s="171">
        <v>0.84644194756554303</v>
      </c>
      <c r="CD14" s="173">
        <v>61</v>
      </c>
      <c r="CE14" s="178" t="s">
        <v>126</v>
      </c>
      <c r="CF14" s="167" t="e">
        <v>#VALUE!</v>
      </c>
      <c r="CG14" s="179">
        <v>61</v>
      </c>
      <c r="CH14" s="179">
        <v>384</v>
      </c>
      <c r="CI14" s="181">
        <v>-0.84114583333333337</v>
      </c>
      <c r="CJ14" s="180">
        <v>522</v>
      </c>
      <c r="CK14" s="180">
        <v>221</v>
      </c>
      <c r="CL14" s="171">
        <v>1.3619909502262444</v>
      </c>
      <c r="CN14" s="173">
        <v>150</v>
      </c>
      <c r="CO14" s="178">
        <v>61</v>
      </c>
      <c r="CP14" s="167">
        <v>1.459016393442623</v>
      </c>
      <c r="CQ14" s="179">
        <v>150</v>
      </c>
      <c r="CR14" s="179">
        <v>318</v>
      </c>
      <c r="CS14" s="181">
        <v>-0.52830188679245282</v>
      </c>
      <c r="CT14" s="180">
        <v>611</v>
      </c>
      <c r="CU14" s="180">
        <v>221</v>
      </c>
      <c r="CV14" s="171">
        <v>1.7647058823529411</v>
      </c>
      <c r="CX14" s="173">
        <v>150</v>
      </c>
      <c r="CY14" s="178">
        <v>89</v>
      </c>
      <c r="CZ14" s="167">
        <v>0.6853932584269663</v>
      </c>
      <c r="DA14" s="179">
        <v>150</v>
      </c>
      <c r="DB14" s="179">
        <v>120</v>
      </c>
      <c r="DC14" s="181">
        <v>0.25</v>
      </c>
      <c r="DD14" s="180">
        <v>611</v>
      </c>
      <c r="DE14" s="180">
        <v>221</v>
      </c>
      <c r="DF14" s="171">
        <v>1.7647058823529411</v>
      </c>
      <c r="DH14" s="173">
        <v>238</v>
      </c>
      <c r="DI14" s="178" t="s">
        <v>126</v>
      </c>
      <c r="DJ14" s="167" t="e">
        <v>#VALUE!</v>
      </c>
      <c r="DK14" s="179">
        <v>238</v>
      </c>
      <c r="DL14" s="179">
        <v>61</v>
      </c>
      <c r="DM14" s="181">
        <v>2.901639344262295</v>
      </c>
      <c r="DN14" s="180">
        <v>760</v>
      </c>
      <c r="DO14" s="180">
        <v>221</v>
      </c>
      <c r="DP14" s="171">
        <v>2.4389140271493215</v>
      </c>
    </row>
    <row r="15" spans="1:120" x14ac:dyDescent="0.25">
      <c r="A15" s="157" t="s">
        <v>127</v>
      </c>
      <c r="B15" s="158">
        <v>94</v>
      </c>
      <c r="C15" s="182">
        <v>211</v>
      </c>
      <c r="D15" s="160">
        <v>-0.5545023696682464</v>
      </c>
      <c r="E15" s="161">
        <v>444</v>
      </c>
      <c r="F15" s="161">
        <v>407</v>
      </c>
      <c r="G15" s="162">
        <v>9.0909090909090912E-2</v>
      </c>
      <c r="H15" s="163">
        <v>1668</v>
      </c>
      <c r="I15" s="163">
        <v>1826</v>
      </c>
      <c r="J15" s="164">
        <v>-8.6527929901423883E-2</v>
      </c>
      <c r="K15" s="147"/>
      <c r="L15" s="158">
        <v>162</v>
      </c>
      <c r="M15" s="182">
        <v>94</v>
      </c>
      <c r="N15" s="160">
        <v>0.72340425531914898</v>
      </c>
      <c r="O15" s="161">
        <v>467</v>
      </c>
      <c r="P15" s="161">
        <v>393</v>
      </c>
      <c r="Q15" s="162">
        <v>0.18829516539440203</v>
      </c>
      <c r="R15" s="163">
        <v>1674</v>
      </c>
      <c r="S15" s="163">
        <v>1829</v>
      </c>
      <c r="T15" s="164">
        <v>-8.4745762711864403E-2</v>
      </c>
      <c r="U15" s="150"/>
      <c r="V15" s="158">
        <v>129</v>
      </c>
      <c r="W15" s="182">
        <v>162</v>
      </c>
      <c r="X15" s="160">
        <v>-0.20370370370370369</v>
      </c>
      <c r="Y15" s="161">
        <v>385</v>
      </c>
      <c r="Z15" s="161">
        <v>494</v>
      </c>
      <c r="AA15" s="162">
        <v>-0.22064777327935223</v>
      </c>
      <c r="AB15" s="163">
        <v>1636</v>
      </c>
      <c r="AC15" s="163">
        <v>1808</v>
      </c>
      <c r="AD15" s="164">
        <v>-9.5132743362831854E-2</v>
      </c>
      <c r="AE15" s="149"/>
      <c r="AF15" s="158">
        <v>142</v>
      </c>
      <c r="AG15" s="182">
        <v>129</v>
      </c>
      <c r="AH15" s="160">
        <v>0.10077519379844961</v>
      </c>
      <c r="AI15" s="161">
        <v>433</v>
      </c>
      <c r="AJ15" s="161">
        <v>444</v>
      </c>
      <c r="AK15" s="162">
        <v>-2.4774774774774775E-2</v>
      </c>
      <c r="AL15" s="163">
        <v>1644</v>
      </c>
      <c r="AM15" s="163">
        <v>1807</v>
      </c>
      <c r="AN15" s="164">
        <v>-9.0204759269507467E-2</v>
      </c>
      <c r="AP15" s="158">
        <v>126</v>
      </c>
      <c r="AQ15" s="182">
        <v>142</v>
      </c>
      <c r="AR15" s="160">
        <v>-0.11267605633802817</v>
      </c>
      <c r="AS15" s="161">
        <v>397</v>
      </c>
      <c r="AT15" s="161">
        <v>467</v>
      </c>
      <c r="AU15" s="162">
        <v>-0.14989293361884368</v>
      </c>
      <c r="AV15" s="163">
        <v>1666</v>
      </c>
      <c r="AW15" s="163">
        <v>1786</v>
      </c>
      <c r="AX15" s="164">
        <v>-6.7189249720044794E-2</v>
      </c>
      <c r="AZ15" s="158">
        <v>124</v>
      </c>
      <c r="BA15" s="182">
        <v>126</v>
      </c>
      <c r="BB15" s="160">
        <v>-1.5873015873015872E-2</v>
      </c>
      <c r="BC15" s="161">
        <v>392</v>
      </c>
      <c r="BD15" s="161">
        <v>385</v>
      </c>
      <c r="BE15" s="162">
        <v>1.8181818181818181E-2</v>
      </c>
      <c r="BF15" s="163">
        <v>1615</v>
      </c>
      <c r="BG15" s="163">
        <v>1790</v>
      </c>
      <c r="BH15" s="164">
        <v>-9.7765363128491614E-2</v>
      </c>
      <c r="BJ15" s="158">
        <v>91</v>
      </c>
      <c r="BK15" s="182">
        <v>124</v>
      </c>
      <c r="BL15" s="160">
        <v>-0.2661290322580645</v>
      </c>
      <c r="BM15" s="161">
        <v>341</v>
      </c>
      <c r="BN15" s="161">
        <v>433</v>
      </c>
      <c r="BO15" s="162">
        <v>-0.21247113163972287</v>
      </c>
      <c r="BP15" s="163">
        <v>1625</v>
      </c>
      <c r="BQ15" s="163">
        <v>1774</v>
      </c>
      <c r="BR15" s="164">
        <v>-8.3990980834272824E-2</v>
      </c>
      <c r="BT15" s="158">
        <v>130</v>
      </c>
      <c r="BU15" s="182">
        <v>91</v>
      </c>
      <c r="BV15" s="160">
        <v>0.42857142857142855</v>
      </c>
      <c r="BW15" s="161">
        <v>345</v>
      </c>
      <c r="BX15" s="161">
        <v>397</v>
      </c>
      <c r="BY15" s="162">
        <v>-0.13098236775818639</v>
      </c>
      <c r="BZ15" s="163">
        <v>1602</v>
      </c>
      <c r="CA15" s="163">
        <v>1763</v>
      </c>
      <c r="CB15" s="164">
        <v>-9.132161089052751E-2</v>
      </c>
      <c r="CD15" s="158">
        <v>95</v>
      </c>
      <c r="CE15" s="182">
        <v>130</v>
      </c>
      <c r="CF15" s="160">
        <v>-0.26923076923076922</v>
      </c>
      <c r="CG15" s="161">
        <v>316</v>
      </c>
      <c r="CH15" s="161">
        <v>392</v>
      </c>
      <c r="CI15" s="162">
        <v>-0.19387755102040816</v>
      </c>
      <c r="CJ15" s="163">
        <v>1587</v>
      </c>
      <c r="CK15" s="163">
        <v>1701</v>
      </c>
      <c r="CL15" s="164">
        <v>-6.7019400352733682E-2</v>
      </c>
      <c r="CN15" s="158">
        <v>136</v>
      </c>
      <c r="CO15" s="182">
        <v>95</v>
      </c>
      <c r="CP15" s="160">
        <v>0.43157894736842106</v>
      </c>
      <c r="CQ15" s="161">
        <v>361</v>
      </c>
      <c r="CR15" s="161">
        <v>341</v>
      </c>
      <c r="CS15" s="162">
        <v>5.865102639296188E-2</v>
      </c>
      <c r="CT15" s="163">
        <v>1579</v>
      </c>
      <c r="CU15" s="163">
        <v>1685</v>
      </c>
      <c r="CV15" s="164">
        <v>-6.2908011869436203E-2</v>
      </c>
      <c r="CX15" s="158">
        <v>167</v>
      </c>
      <c r="CY15" s="182">
        <v>136</v>
      </c>
      <c r="CZ15" s="160">
        <v>0.22794117647058823</v>
      </c>
      <c r="DA15" s="161">
        <v>398</v>
      </c>
      <c r="DB15" s="161">
        <v>345</v>
      </c>
      <c r="DC15" s="162">
        <v>0.15362318840579711</v>
      </c>
      <c r="DD15" s="163">
        <v>1607</v>
      </c>
      <c r="DE15" s="163">
        <v>1676</v>
      </c>
      <c r="DF15" s="164">
        <v>-4.1169451073985681E-2</v>
      </c>
      <c r="DH15" s="158">
        <v>123</v>
      </c>
      <c r="DI15" s="182">
        <v>167</v>
      </c>
      <c r="DJ15" s="160">
        <v>-0.26347305389221559</v>
      </c>
      <c r="DK15" s="161">
        <v>426</v>
      </c>
      <c r="DL15" s="161">
        <v>316</v>
      </c>
      <c r="DM15" s="162">
        <v>0.34810126582278483</v>
      </c>
      <c r="DN15" s="163">
        <v>1519</v>
      </c>
      <c r="DO15" s="163">
        <v>1699</v>
      </c>
      <c r="DP15" s="164">
        <v>-0.10594467333725721</v>
      </c>
    </row>
    <row r="16" spans="1:120" x14ac:dyDescent="0.25">
      <c r="A16" s="165" t="s">
        <v>123</v>
      </c>
      <c r="B16" s="158">
        <v>76</v>
      </c>
      <c r="C16" s="166">
        <v>140</v>
      </c>
      <c r="D16" s="167">
        <v>-0.45714285714285713</v>
      </c>
      <c r="E16" s="168">
        <v>314</v>
      </c>
      <c r="F16" s="168">
        <v>271</v>
      </c>
      <c r="G16" s="169">
        <v>0.15867158671586715</v>
      </c>
      <c r="H16" s="170">
        <v>1101</v>
      </c>
      <c r="I16" s="170">
        <v>1270</v>
      </c>
      <c r="J16" s="171">
        <v>-0.13307086614173227</v>
      </c>
      <c r="K16" s="147"/>
      <c r="L16" s="158">
        <v>106</v>
      </c>
      <c r="M16" s="166">
        <v>76</v>
      </c>
      <c r="N16" s="167">
        <v>0.39473684210526316</v>
      </c>
      <c r="O16" s="168">
        <v>322</v>
      </c>
      <c r="P16" s="168">
        <v>276</v>
      </c>
      <c r="Q16" s="169">
        <v>0.16666666666666666</v>
      </c>
      <c r="R16" s="170">
        <v>1095</v>
      </c>
      <c r="S16" s="170">
        <v>1275</v>
      </c>
      <c r="T16" s="171">
        <v>-0.14117647058823529</v>
      </c>
      <c r="U16" s="150"/>
      <c r="V16" s="158">
        <v>102</v>
      </c>
      <c r="W16" s="166">
        <v>106</v>
      </c>
      <c r="X16" s="167">
        <v>-3.7735849056603772E-2</v>
      </c>
      <c r="Y16" s="168">
        <v>284</v>
      </c>
      <c r="Z16" s="168">
        <v>332</v>
      </c>
      <c r="AA16" s="169">
        <v>-0.14457831325301204</v>
      </c>
      <c r="AB16" s="170">
        <v>1110</v>
      </c>
      <c r="AC16" s="170">
        <v>1244</v>
      </c>
      <c r="AD16" s="171">
        <v>-0.10771704180064309</v>
      </c>
      <c r="AE16" s="149"/>
      <c r="AF16" s="158">
        <v>85</v>
      </c>
      <c r="AG16" s="166">
        <v>102</v>
      </c>
      <c r="AH16" s="167">
        <v>-0.16666666666666666</v>
      </c>
      <c r="AI16" s="168">
        <v>293</v>
      </c>
      <c r="AJ16" s="168">
        <v>314</v>
      </c>
      <c r="AK16" s="169">
        <v>-6.6878980891719744E-2</v>
      </c>
      <c r="AL16" s="170">
        <v>1101</v>
      </c>
      <c r="AM16" s="170">
        <v>1240</v>
      </c>
      <c r="AN16" s="171">
        <v>-0.11209677419354838</v>
      </c>
      <c r="AP16" s="158">
        <v>74</v>
      </c>
      <c r="AQ16" s="166">
        <v>85</v>
      </c>
      <c r="AR16" s="167">
        <v>-0.12941176470588237</v>
      </c>
      <c r="AS16" s="168">
        <v>261</v>
      </c>
      <c r="AT16" s="168">
        <v>322</v>
      </c>
      <c r="AU16" s="169">
        <v>-0.18944099378881987</v>
      </c>
      <c r="AV16" s="170">
        <v>1118</v>
      </c>
      <c r="AW16" s="170">
        <v>1192</v>
      </c>
      <c r="AX16" s="171">
        <v>-6.2080536912751678E-2</v>
      </c>
      <c r="AZ16" s="158">
        <v>84</v>
      </c>
      <c r="BA16" s="166">
        <v>74</v>
      </c>
      <c r="BB16" s="167">
        <v>0.13513513513513514</v>
      </c>
      <c r="BC16" s="168">
        <v>243</v>
      </c>
      <c r="BD16" s="168">
        <v>284</v>
      </c>
      <c r="BE16" s="169">
        <v>-0.14436619718309859</v>
      </c>
      <c r="BF16" s="170">
        <v>1101</v>
      </c>
      <c r="BG16" s="170">
        <v>1197</v>
      </c>
      <c r="BH16" s="171">
        <v>-8.0200501253132828E-2</v>
      </c>
      <c r="BJ16" s="158">
        <v>67</v>
      </c>
      <c r="BK16" s="166">
        <v>84</v>
      </c>
      <c r="BL16" s="167">
        <v>-0.20238095238095238</v>
      </c>
      <c r="BM16" s="168">
        <v>225</v>
      </c>
      <c r="BN16" s="168">
        <v>293</v>
      </c>
      <c r="BO16" s="169">
        <v>-0.23208191126279865</v>
      </c>
      <c r="BP16" s="170">
        <v>1103</v>
      </c>
      <c r="BQ16" s="170">
        <v>1192</v>
      </c>
      <c r="BR16" s="171">
        <v>-7.4664429530201346E-2</v>
      </c>
      <c r="BT16" s="158">
        <v>90</v>
      </c>
      <c r="BU16" s="166">
        <v>67</v>
      </c>
      <c r="BV16" s="167">
        <v>0.34328358208955223</v>
      </c>
      <c r="BW16" s="168">
        <v>241</v>
      </c>
      <c r="BX16" s="168">
        <v>261</v>
      </c>
      <c r="BY16" s="169">
        <v>-7.662835249042145E-2</v>
      </c>
      <c r="BZ16" s="170">
        <v>1100</v>
      </c>
      <c r="CA16" s="170">
        <v>1174</v>
      </c>
      <c r="CB16" s="171">
        <v>-6.3032367972742753E-2</v>
      </c>
      <c r="CD16" s="158">
        <v>68</v>
      </c>
      <c r="CE16" s="166">
        <v>90</v>
      </c>
      <c r="CF16" s="167">
        <v>-0.24444444444444444</v>
      </c>
      <c r="CG16" s="168">
        <v>225</v>
      </c>
      <c r="CH16" s="168">
        <v>243</v>
      </c>
      <c r="CI16" s="169">
        <v>-7.407407407407407E-2</v>
      </c>
      <c r="CJ16" s="170">
        <v>1084</v>
      </c>
      <c r="CK16" s="170">
        <v>1123</v>
      </c>
      <c r="CL16" s="171">
        <v>-3.4728406055209264E-2</v>
      </c>
      <c r="CN16" s="158">
        <v>101</v>
      </c>
      <c r="CO16" s="166">
        <v>68</v>
      </c>
      <c r="CP16" s="167">
        <v>0.48529411764705882</v>
      </c>
      <c r="CQ16" s="168">
        <v>259</v>
      </c>
      <c r="CR16" s="168">
        <v>225</v>
      </c>
      <c r="CS16" s="169">
        <v>0.15111111111111111</v>
      </c>
      <c r="CT16" s="170">
        <v>1091</v>
      </c>
      <c r="CU16" s="170">
        <v>1114</v>
      </c>
      <c r="CV16" s="171">
        <v>-2.0646319569120289E-2</v>
      </c>
      <c r="CX16" s="158">
        <v>110</v>
      </c>
      <c r="CY16" s="166">
        <v>101</v>
      </c>
      <c r="CZ16" s="167">
        <v>8.9108910891089105E-2</v>
      </c>
      <c r="DA16" s="168">
        <v>279</v>
      </c>
      <c r="DB16" s="168">
        <v>241</v>
      </c>
      <c r="DC16" s="169">
        <v>0.15767634854771784</v>
      </c>
      <c r="DD16" s="170">
        <v>1103</v>
      </c>
      <c r="DE16" s="170">
        <v>1112</v>
      </c>
      <c r="DF16" s="171">
        <v>-8.0935251798561151E-3</v>
      </c>
      <c r="DH16" s="158">
        <v>97</v>
      </c>
      <c r="DI16" s="166">
        <v>110</v>
      </c>
      <c r="DJ16" s="167">
        <v>-0.11818181818181818</v>
      </c>
      <c r="DK16" s="168">
        <v>308</v>
      </c>
      <c r="DL16" s="168">
        <v>225</v>
      </c>
      <c r="DM16" s="169">
        <v>0.36888888888888888</v>
      </c>
      <c r="DN16" s="170">
        <v>1060</v>
      </c>
      <c r="DO16" s="170">
        <v>1115</v>
      </c>
      <c r="DP16" s="171">
        <v>-4.9327354260089683E-2</v>
      </c>
    </row>
    <row r="17" spans="1:120" x14ac:dyDescent="0.25">
      <c r="A17" s="165" t="s">
        <v>124</v>
      </c>
      <c r="B17" s="158">
        <v>18</v>
      </c>
      <c r="C17" s="166">
        <v>71</v>
      </c>
      <c r="D17" s="167">
        <v>-0.74647887323943662</v>
      </c>
      <c r="E17" s="168">
        <v>130</v>
      </c>
      <c r="F17" s="168">
        <v>136</v>
      </c>
      <c r="G17" s="169">
        <v>-4.4117647058823532E-2</v>
      </c>
      <c r="H17" s="170">
        <v>567</v>
      </c>
      <c r="I17" s="170">
        <v>556</v>
      </c>
      <c r="J17" s="171">
        <v>1.9784172661870502E-2</v>
      </c>
      <c r="K17" s="147"/>
      <c r="L17" s="158">
        <v>56</v>
      </c>
      <c r="M17" s="166">
        <v>18</v>
      </c>
      <c r="N17" s="167">
        <v>2.1111111111111112</v>
      </c>
      <c r="O17" s="168">
        <v>145</v>
      </c>
      <c r="P17" s="168">
        <v>117</v>
      </c>
      <c r="Q17" s="169">
        <v>0.23931623931623933</v>
      </c>
      <c r="R17" s="170">
        <v>579</v>
      </c>
      <c r="S17" s="170">
        <v>554</v>
      </c>
      <c r="T17" s="171">
        <v>4.5126353790613721E-2</v>
      </c>
      <c r="U17" s="150"/>
      <c r="V17" s="158">
        <v>27</v>
      </c>
      <c r="W17" s="166">
        <v>56</v>
      </c>
      <c r="X17" s="167">
        <v>-0.5178571428571429</v>
      </c>
      <c r="Y17" s="168">
        <v>101</v>
      </c>
      <c r="Z17" s="168">
        <v>162</v>
      </c>
      <c r="AA17" s="169">
        <v>-0.37654320987654322</v>
      </c>
      <c r="AB17" s="170">
        <v>526</v>
      </c>
      <c r="AC17" s="170">
        <v>564</v>
      </c>
      <c r="AD17" s="171">
        <v>-6.7375886524822695E-2</v>
      </c>
      <c r="AE17" s="149"/>
      <c r="AF17" s="158">
        <v>57</v>
      </c>
      <c r="AG17" s="166">
        <v>27</v>
      </c>
      <c r="AH17" s="167">
        <v>1.1111111111111112</v>
      </c>
      <c r="AI17" s="168">
        <v>140</v>
      </c>
      <c r="AJ17" s="168">
        <v>130</v>
      </c>
      <c r="AK17" s="169">
        <v>7.6923076923076927E-2</v>
      </c>
      <c r="AL17" s="170">
        <v>543</v>
      </c>
      <c r="AM17" s="170">
        <v>567</v>
      </c>
      <c r="AN17" s="171">
        <v>-4.2328042328042326E-2</v>
      </c>
      <c r="AP17" s="158">
        <v>52</v>
      </c>
      <c r="AQ17" s="166">
        <v>57</v>
      </c>
      <c r="AR17" s="167">
        <v>-8.771929824561403E-2</v>
      </c>
      <c r="AS17" s="168">
        <v>136</v>
      </c>
      <c r="AT17" s="168">
        <v>145</v>
      </c>
      <c r="AU17" s="169">
        <v>-6.2068965517241378E-2</v>
      </c>
      <c r="AV17" s="170">
        <v>548</v>
      </c>
      <c r="AW17" s="170">
        <v>594</v>
      </c>
      <c r="AX17" s="171">
        <v>-7.7441077441077436E-2</v>
      </c>
      <c r="AZ17" s="158">
        <v>40</v>
      </c>
      <c r="BA17" s="166">
        <v>52</v>
      </c>
      <c r="BB17" s="167">
        <v>-0.23076923076923078</v>
      </c>
      <c r="BC17" s="168">
        <v>149</v>
      </c>
      <c r="BD17" s="168">
        <v>101</v>
      </c>
      <c r="BE17" s="169">
        <v>0.47524752475247523</v>
      </c>
      <c r="BF17" s="170">
        <v>514</v>
      </c>
      <c r="BG17" s="170">
        <v>593</v>
      </c>
      <c r="BH17" s="171">
        <v>-0.13322091062394603</v>
      </c>
      <c r="BJ17" s="158">
        <v>24</v>
      </c>
      <c r="BK17" s="166">
        <v>40</v>
      </c>
      <c r="BL17" s="167">
        <v>-0.4</v>
      </c>
      <c r="BM17" s="168">
        <v>116</v>
      </c>
      <c r="BN17" s="168">
        <v>140</v>
      </c>
      <c r="BO17" s="169">
        <v>-0.17142857142857143</v>
      </c>
      <c r="BP17" s="170">
        <v>522</v>
      </c>
      <c r="BQ17" s="170">
        <v>582</v>
      </c>
      <c r="BR17" s="171">
        <v>-0.10309278350515463</v>
      </c>
      <c r="BT17" s="158">
        <v>40</v>
      </c>
      <c r="BU17" s="166">
        <v>24</v>
      </c>
      <c r="BV17" s="167">
        <v>0.66666666666666663</v>
      </c>
      <c r="BW17" s="168">
        <v>104</v>
      </c>
      <c r="BX17" s="168">
        <v>136</v>
      </c>
      <c r="BY17" s="169">
        <v>-0.23529411764705882</v>
      </c>
      <c r="BZ17" s="170">
        <v>502</v>
      </c>
      <c r="CA17" s="170">
        <v>589</v>
      </c>
      <c r="CB17" s="171">
        <v>-0.14770797962648557</v>
      </c>
      <c r="CD17" s="158">
        <v>27</v>
      </c>
      <c r="CE17" s="166">
        <v>40</v>
      </c>
      <c r="CF17" s="167">
        <v>-0.32500000000000001</v>
      </c>
      <c r="CG17" s="168">
        <v>91</v>
      </c>
      <c r="CH17" s="168">
        <v>149</v>
      </c>
      <c r="CI17" s="169">
        <v>-0.38926174496644295</v>
      </c>
      <c r="CJ17" s="170">
        <v>503</v>
      </c>
      <c r="CK17" s="170">
        <v>578</v>
      </c>
      <c r="CL17" s="171">
        <v>-0.12975778546712802</v>
      </c>
      <c r="CN17" s="158">
        <v>35</v>
      </c>
      <c r="CO17" s="166">
        <v>27</v>
      </c>
      <c r="CP17" s="167">
        <v>0.29629629629629628</v>
      </c>
      <c r="CQ17" s="168">
        <v>102</v>
      </c>
      <c r="CR17" s="168">
        <v>116</v>
      </c>
      <c r="CS17" s="169">
        <v>-0.1206896551724138</v>
      </c>
      <c r="CT17" s="170">
        <v>488</v>
      </c>
      <c r="CU17" s="170">
        <v>571</v>
      </c>
      <c r="CV17" s="171">
        <v>-0.14535901926444833</v>
      </c>
      <c r="CX17" s="158">
        <v>57</v>
      </c>
      <c r="CY17" s="166">
        <v>35</v>
      </c>
      <c r="CZ17" s="167">
        <v>0.62857142857142856</v>
      </c>
      <c r="DA17" s="168">
        <v>119</v>
      </c>
      <c r="DB17" s="168">
        <v>104</v>
      </c>
      <c r="DC17" s="169">
        <v>0.14423076923076922</v>
      </c>
      <c r="DD17" s="170">
        <v>504</v>
      </c>
      <c r="DE17" s="170">
        <v>564</v>
      </c>
      <c r="DF17" s="171">
        <v>-0.10638297872340426</v>
      </c>
      <c r="DH17" s="158">
        <v>26</v>
      </c>
      <c r="DI17" s="166">
        <v>57</v>
      </c>
      <c r="DJ17" s="167">
        <v>-0.54385964912280704</v>
      </c>
      <c r="DK17" s="168">
        <v>118</v>
      </c>
      <c r="DL17" s="168">
        <v>91</v>
      </c>
      <c r="DM17" s="169">
        <v>0.2967032967032967</v>
      </c>
      <c r="DN17" s="170">
        <v>459</v>
      </c>
      <c r="DO17" s="170">
        <v>584</v>
      </c>
      <c r="DP17" s="171">
        <v>-0.21404109589041095</v>
      </c>
    </row>
    <row r="18" spans="1:120" x14ac:dyDescent="0.25">
      <c r="A18" s="165" t="s">
        <v>125</v>
      </c>
      <c r="B18" s="158">
        <v>0</v>
      </c>
      <c r="C18" s="183">
        <v>0</v>
      </c>
      <c r="D18" s="167" t="s">
        <v>126</v>
      </c>
      <c r="E18" s="168">
        <v>0</v>
      </c>
      <c r="F18" s="168">
        <v>0</v>
      </c>
      <c r="G18" s="181" t="s">
        <v>126</v>
      </c>
      <c r="H18" s="170">
        <v>0</v>
      </c>
      <c r="I18" s="170">
        <v>0</v>
      </c>
      <c r="J18" s="184" t="s">
        <v>126</v>
      </c>
      <c r="K18" s="147"/>
      <c r="L18" s="158">
        <v>0</v>
      </c>
      <c r="M18" s="183">
        <v>0</v>
      </c>
      <c r="N18" s="167" t="s">
        <v>126</v>
      </c>
      <c r="O18" s="168">
        <v>0</v>
      </c>
      <c r="P18" s="168">
        <v>0</v>
      </c>
      <c r="Q18" s="181" t="s">
        <v>126</v>
      </c>
      <c r="R18" s="170">
        <v>0</v>
      </c>
      <c r="S18" s="170">
        <v>0</v>
      </c>
      <c r="T18" s="184" t="s">
        <v>126</v>
      </c>
      <c r="U18" s="150"/>
      <c r="V18" s="158">
        <v>0</v>
      </c>
      <c r="W18" s="183">
        <v>0</v>
      </c>
      <c r="X18" s="167" t="s">
        <v>126</v>
      </c>
      <c r="Y18" s="168">
        <v>0</v>
      </c>
      <c r="Z18" s="168">
        <v>0</v>
      </c>
      <c r="AA18" s="181" t="s">
        <v>126</v>
      </c>
      <c r="AB18" s="170">
        <v>0</v>
      </c>
      <c r="AC18" s="170">
        <v>0</v>
      </c>
      <c r="AD18" s="184" t="s">
        <v>126</v>
      </c>
      <c r="AE18" s="149"/>
      <c r="AF18" s="158" t="s">
        <v>126</v>
      </c>
      <c r="AG18" s="183" t="s">
        <v>126</v>
      </c>
      <c r="AH18" s="167" t="e">
        <v>#VALUE!</v>
      </c>
      <c r="AI18" s="168">
        <v>0</v>
      </c>
      <c r="AJ18" s="168">
        <v>0</v>
      </c>
      <c r="AK18" s="181" t="s">
        <v>126</v>
      </c>
      <c r="AL18" s="170">
        <v>0</v>
      </c>
      <c r="AM18" s="170">
        <v>0</v>
      </c>
      <c r="AN18" s="184" t="s">
        <v>126</v>
      </c>
      <c r="AP18" s="158" t="s">
        <v>126</v>
      </c>
      <c r="AQ18" s="183" t="s">
        <v>126</v>
      </c>
      <c r="AR18" s="167" t="s">
        <v>126</v>
      </c>
      <c r="AS18" s="168">
        <v>0</v>
      </c>
      <c r="AT18" s="168">
        <v>0</v>
      </c>
      <c r="AU18" s="181" t="s">
        <v>126</v>
      </c>
      <c r="AV18" s="170">
        <v>0</v>
      </c>
      <c r="AW18" s="170">
        <v>0</v>
      </c>
      <c r="AX18" s="184" t="s">
        <v>126</v>
      </c>
      <c r="AZ18" s="158">
        <v>0</v>
      </c>
      <c r="BA18" s="183">
        <v>0</v>
      </c>
      <c r="BB18" s="167" t="s">
        <v>126</v>
      </c>
      <c r="BC18" s="168">
        <v>0</v>
      </c>
      <c r="BD18" s="168">
        <v>0</v>
      </c>
      <c r="BE18" s="181" t="s">
        <v>126</v>
      </c>
      <c r="BF18" s="170">
        <v>0</v>
      </c>
      <c r="BG18" s="170">
        <v>0</v>
      </c>
      <c r="BH18" s="184" t="s">
        <v>126</v>
      </c>
      <c r="BJ18" s="158">
        <v>0</v>
      </c>
      <c r="BK18" s="183">
        <v>0</v>
      </c>
      <c r="BL18" s="167" t="s">
        <v>126</v>
      </c>
      <c r="BM18" s="168">
        <v>0</v>
      </c>
      <c r="BN18" s="168">
        <v>0</v>
      </c>
      <c r="BO18" s="181" t="s">
        <v>126</v>
      </c>
      <c r="BP18" s="170">
        <v>0</v>
      </c>
      <c r="BQ18" s="170">
        <v>0</v>
      </c>
      <c r="BR18" s="184" t="s">
        <v>126</v>
      </c>
      <c r="BT18" s="158" t="s">
        <v>126</v>
      </c>
      <c r="BU18" s="183">
        <v>0</v>
      </c>
      <c r="BV18" s="167" t="s">
        <v>126</v>
      </c>
      <c r="BW18" s="168">
        <v>0</v>
      </c>
      <c r="BX18" s="168">
        <v>0</v>
      </c>
      <c r="BY18" s="181" t="s">
        <v>126</v>
      </c>
      <c r="BZ18" s="170">
        <v>0</v>
      </c>
      <c r="CA18" s="170">
        <v>0</v>
      </c>
      <c r="CB18" s="184" t="s">
        <v>126</v>
      </c>
      <c r="CD18" s="158" t="s">
        <v>126</v>
      </c>
      <c r="CE18" s="183" t="s">
        <v>126</v>
      </c>
      <c r="CF18" s="167" t="e">
        <v>#VALUE!</v>
      </c>
      <c r="CG18" s="168">
        <v>0</v>
      </c>
      <c r="CH18" s="168">
        <v>0</v>
      </c>
      <c r="CI18" s="181" t="s">
        <v>126</v>
      </c>
      <c r="CJ18" s="170">
        <v>0</v>
      </c>
      <c r="CK18" s="170">
        <v>0</v>
      </c>
      <c r="CL18" s="184" t="s">
        <v>126</v>
      </c>
      <c r="CN18" s="158" t="s">
        <v>126</v>
      </c>
      <c r="CO18" s="183" t="s">
        <v>126</v>
      </c>
      <c r="CP18" s="167" t="e">
        <v>#VALUE!</v>
      </c>
      <c r="CQ18" s="168">
        <v>0</v>
      </c>
      <c r="CR18" s="168">
        <v>0</v>
      </c>
      <c r="CS18" s="181" t="s">
        <v>126</v>
      </c>
      <c r="CT18" s="170">
        <v>0</v>
      </c>
      <c r="CU18" s="170">
        <v>0</v>
      </c>
      <c r="CV18" s="184" t="s">
        <v>126</v>
      </c>
      <c r="CX18" s="158" t="s">
        <v>126</v>
      </c>
      <c r="CY18" s="183" t="s">
        <v>126</v>
      </c>
      <c r="CZ18" s="167" t="e">
        <v>#VALUE!</v>
      </c>
      <c r="DA18" s="168">
        <v>0</v>
      </c>
      <c r="DB18" s="168">
        <v>0</v>
      </c>
      <c r="DC18" s="181" t="s">
        <v>126</v>
      </c>
      <c r="DD18" s="170">
        <v>0</v>
      </c>
      <c r="DE18" s="170">
        <v>0</v>
      </c>
      <c r="DF18" s="184" t="s">
        <v>126</v>
      </c>
      <c r="DH18" s="158" t="s">
        <v>126</v>
      </c>
      <c r="DI18" s="183" t="s">
        <v>126</v>
      </c>
      <c r="DJ18" s="167" t="e">
        <v>#VALUE!</v>
      </c>
      <c r="DK18" s="168">
        <v>0</v>
      </c>
      <c r="DL18" s="168">
        <v>0</v>
      </c>
      <c r="DM18" s="181" t="s">
        <v>126</v>
      </c>
      <c r="DN18" s="170">
        <v>0</v>
      </c>
      <c r="DO18" s="170">
        <v>0</v>
      </c>
      <c r="DP18" s="184" t="s">
        <v>126</v>
      </c>
    </row>
    <row r="19" spans="1:120" x14ac:dyDescent="0.25">
      <c r="A19" s="157" t="s">
        <v>128</v>
      </c>
      <c r="B19" s="158">
        <v>138</v>
      </c>
      <c r="C19" s="182">
        <v>178</v>
      </c>
      <c r="D19" s="160">
        <v>-0.2247191011235955</v>
      </c>
      <c r="E19" s="161">
        <v>450</v>
      </c>
      <c r="F19" s="161">
        <v>370</v>
      </c>
      <c r="G19" s="162">
        <v>0.21621621621621623</v>
      </c>
      <c r="H19" s="163">
        <v>1573</v>
      </c>
      <c r="I19" s="163">
        <v>1557</v>
      </c>
      <c r="J19" s="164">
        <v>1.0276172125883108E-2</v>
      </c>
      <c r="K19" s="147"/>
      <c r="L19" s="158">
        <v>112</v>
      </c>
      <c r="M19" s="182">
        <v>138</v>
      </c>
      <c r="N19" s="160">
        <v>-0.18840579710144928</v>
      </c>
      <c r="O19" s="161">
        <v>428</v>
      </c>
      <c r="P19" s="161">
        <v>393</v>
      </c>
      <c r="Q19" s="162">
        <v>8.9058524173027995E-2</v>
      </c>
      <c r="R19" s="163">
        <v>1551</v>
      </c>
      <c r="S19" s="163">
        <v>1539</v>
      </c>
      <c r="T19" s="164">
        <v>7.7972709551656916E-3</v>
      </c>
      <c r="U19" s="150"/>
      <c r="V19" s="158">
        <v>182</v>
      </c>
      <c r="W19" s="182">
        <v>112</v>
      </c>
      <c r="X19" s="160">
        <v>0.625</v>
      </c>
      <c r="Y19" s="161">
        <v>432</v>
      </c>
      <c r="Z19" s="161">
        <v>437</v>
      </c>
      <c r="AA19" s="162">
        <v>-1.1441647597254004E-2</v>
      </c>
      <c r="AB19" s="163">
        <v>1561</v>
      </c>
      <c r="AC19" s="163">
        <v>1578</v>
      </c>
      <c r="AD19" s="164">
        <v>-1.0773130544993664E-2</v>
      </c>
      <c r="AE19" s="149"/>
      <c r="AF19" s="158">
        <v>146</v>
      </c>
      <c r="AG19" s="182">
        <v>182</v>
      </c>
      <c r="AH19" s="160">
        <v>-0.19780219780219779</v>
      </c>
      <c r="AI19" s="161">
        <v>440</v>
      </c>
      <c r="AJ19" s="161">
        <v>450</v>
      </c>
      <c r="AK19" s="162">
        <v>-2.2222222222222223E-2</v>
      </c>
      <c r="AL19" s="163">
        <v>1579</v>
      </c>
      <c r="AM19" s="163">
        <v>1582</v>
      </c>
      <c r="AN19" s="164">
        <v>-1.8963337547408343E-3</v>
      </c>
      <c r="AP19" s="158">
        <v>158</v>
      </c>
      <c r="AQ19" s="182">
        <v>146</v>
      </c>
      <c r="AR19" s="160">
        <v>8.2191780821917804E-2</v>
      </c>
      <c r="AS19" s="161">
        <v>486</v>
      </c>
      <c r="AT19" s="161">
        <v>428</v>
      </c>
      <c r="AU19" s="162">
        <v>0.13551401869158877</v>
      </c>
      <c r="AV19" s="163">
        <v>1608</v>
      </c>
      <c r="AW19" s="163">
        <v>1585</v>
      </c>
      <c r="AX19" s="164">
        <v>1.4511041009463722E-2</v>
      </c>
      <c r="AZ19" s="158">
        <v>133</v>
      </c>
      <c r="BA19" s="182">
        <v>158</v>
      </c>
      <c r="BB19" s="160">
        <v>-0.15822784810126583</v>
      </c>
      <c r="BC19" s="161">
        <v>437</v>
      </c>
      <c r="BD19" s="161">
        <v>432</v>
      </c>
      <c r="BE19" s="162">
        <v>1.1574074074074073E-2</v>
      </c>
      <c r="BF19" s="163">
        <v>1650</v>
      </c>
      <c r="BG19" s="163">
        <v>1580</v>
      </c>
      <c r="BH19" s="164">
        <v>4.4303797468354431E-2</v>
      </c>
      <c r="BJ19" s="158">
        <v>102</v>
      </c>
      <c r="BK19" s="182">
        <v>133</v>
      </c>
      <c r="BL19" s="160">
        <v>-0.23308270676691728</v>
      </c>
      <c r="BM19" s="161">
        <v>393</v>
      </c>
      <c r="BN19" s="161">
        <v>440</v>
      </c>
      <c r="BO19" s="162">
        <v>-0.10681818181818181</v>
      </c>
      <c r="BP19" s="163">
        <v>1653</v>
      </c>
      <c r="BQ19" s="163">
        <v>1578</v>
      </c>
      <c r="BR19" s="164">
        <v>4.7528517110266157E-2</v>
      </c>
      <c r="BT19" s="158">
        <v>160</v>
      </c>
      <c r="BU19" s="182">
        <v>102</v>
      </c>
      <c r="BV19" s="160">
        <v>0.56862745098039214</v>
      </c>
      <c r="BW19" s="161">
        <v>395</v>
      </c>
      <c r="BX19" s="161">
        <v>486</v>
      </c>
      <c r="BY19" s="162">
        <v>-0.18724279835390947</v>
      </c>
      <c r="BZ19" s="163">
        <v>1702</v>
      </c>
      <c r="CA19" s="163">
        <v>1551</v>
      </c>
      <c r="CB19" s="164">
        <v>9.7356544165054806E-2</v>
      </c>
      <c r="CD19" s="158">
        <v>147</v>
      </c>
      <c r="CE19" s="182">
        <v>160</v>
      </c>
      <c r="CF19" s="160">
        <v>-8.1250000000000003E-2</v>
      </c>
      <c r="CG19" s="161">
        <v>409</v>
      </c>
      <c r="CH19" s="161">
        <v>437</v>
      </c>
      <c r="CI19" s="162">
        <v>-6.4073226544622428E-2</v>
      </c>
      <c r="CJ19" s="163">
        <v>1715</v>
      </c>
      <c r="CK19" s="163">
        <v>1560</v>
      </c>
      <c r="CL19" s="164">
        <v>9.9358974358974353E-2</v>
      </c>
      <c r="CN19" s="158">
        <v>93</v>
      </c>
      <c r="CO19" s="182">
        <v>147</v>
      </c>
      <c r="CP19" s="160">
        <v>-0.36734693877551022</v>
      </c>
      <c r="CQ19" s="161">
        <v>400</v>
      </c>
      <c r="CR19" s="161">
        <v>393</v>
      </c>
      <c r="CS19" s="162">
        <v>1.7811704834605598E-2</v>
      </c>
      <c r="CT19" s="163">
        <v>1683</v>
      </c>
      <c r="CU19" s="163">
        <v>1566</v>
      </c>
      <c r="CV19" s="164">
        <v>7.4712643678160925E-2</v>
      </c>
      <c r="CX19" s="158">
        <v>131</v>
      </c>
      <c r="CY19" s="182">
        <v>93</v>
      </c>
      <c r="CZ19" s="160">
        <v>0.40860215053763443</v>
      </c>
      <c r="DA19" s="161">
        <v>371</v>
      </c>
      <c r="DB19" s="161">
        <v>395</v>
      </c>
      <c r="DC19" s="162">
        <v>-6.0759493670886074E-2</v>
      </c>
      <c r="DD19" s="163">
        <v>1680</v>
      </c>
      <c r="DE19" s="163">
        <v>1558</v>
      </c>
      <c r="DF19" s="164">
        <v>7.8305519897304235E-2</v>
      </c>
      <c r="DH19" s="158">
        <v>192</v>
      </c>
      <c r="DI19" s="182">
        <v>131</v>
      </c>
      <c r="DJ19" s="160">
        <v>0.46564885496183206</v>
      </c>
      <c r="DK19" s="161">
        <v>416</v>
      </c>
      <c r="DL19" s="161">
        <v>409</v>
      </c>
      <c r="DM19" s="162">
        <v>1.7114914425427872E-2</v>
      </c>
      <c r="DN19" s="163">
        <v>1694</v>
      </c>
      <c r="DO19" s="163">
        <v>1568</v>
      </c>
      <c r="DP19" s="164">
        <v>8.0357142857142863E-2</v>
      </c>
    </row>
    <row r="20" spans="1:120" x14ac:dyDescent="0.25">
      <c r="A20" s="165" t="s">
        <v>123</v>
      </c>
      <c r="B20" s="158">
        <v>113</v>
      </c>
      <c r="C20" s="166">
        <v>158</v>
      </c>
      <c r="D20" s="167">
        <v>-0.2848101265822785</v>
      </c>
      <c r="E20" s="168">
        <v>389</v>
      </c>
      <c r="F20" s="168">
        <v>335</v>
      </c>
      <c r="G20" s="169">
        <v>0.16119402985074627</v>
      </c>
      <c r="H20" s="170">
        <v>1423</v>
      </c>
      <c r="I20" s="170">
        <v>1385</v>
      </c>
      <c r="J20" s="171">
        <v>2.7436823104693142E-2</v>
      </c>
      <c r="K20" s="147"/>
      <c r="L20" s="158">
        <v>102</v>
      </c>
      <c r="M20" s="166">
        <v>113</v>
      </c>
      <c r="N20" s="167">
        <v>-9.7345132743362831E-2</v>
      </c>
      <c r="O20" s="168">
        <v>373</v>
      </c>
      <c r="P20" s="168">
        <v>359</v>
      </c>
      <c r="Q20" s="169">
        <v>3.8997214484679667E-2</v>
      </c>
      <c r="R20" s="170">
        <v>1401</v>
      </c>
      <c r="S20" s="170">
        <v>1365</v>
      </c>
      <c r="T20" s="171">
        <v>2.6373626373626374E-2</v>
      </c>
      <c r="U20" s="150"/>
      <c r="V20" s="158">
        <v>168</v>
      </c>
      <c r="W20" s="166">
        <v>102</v>
      </c>
      <c r="X20" s="167">
        <v>0.6470588235294118</v>
      </c>
      <c r="Y20" s="168">
        <v>383</v>
      </c>
      <c r="Z20" s="168">
        <v>395</v>
      </c>
      <c r="AA20" s="169">
        <v>-3.0379746835443037E-2</v>
      </c>
      <c r="AB20" s="170">
        <v>1403</v>
      </c>
      <c r="AC20" s="170">
        <v>1402</v>
      </c>
      <c r="AD20" s="171">
        <v>7.1326676176890159E-4</v>
      </c>
      <c r="AE20" s="149"/>
      <c r="AF20" s="158">
        <v>142</v>
      </c>
      <c r="AG20" s="166">
        <v>168</v>
      </c>
      <c r="AH20" s="167">
        <v>-0.15476190476190477</v>
      </c>
      <c r="AI20" s="168">
        <v>412</v>
      </c>
      <c r="AJ20" s="168">
        <v>389</v>
      </c>
      <c r="AK20" s="169">
        <v>5.9125964010282778E-2</v>
      </c>
      <c r="AL20" s="170">
        <v>1429</v>
      </c>
      <c r="AM20" s="170">
        <v>1410</v>
      </c>
      <c r="AN20" s="171">
        <v>1.3475177304964539E-2</v>
      </c>
      <c r="AP20" s="158">
        <v>144</v>
      </c>
      <c r="AQ20" s="166">
        <v>142</v>
      </c>
      <c r="AR20" s="167">
        <v>1.4084507042253521E-2</v>
      </c>
      <c r="AS20" s="168">
        <v>454</v>
      </c>
      <c r="AT20" s="168">
        <v>373</v>
      </c>
      <c r="AU20" s="169">
        <v>0.21715817694369974</v>
      </c>
      <c r="AV20" s="170">
        <v>1456</v>
      </c>
      <c r="AW20" s="170">
        <v>1407</v>
      </c>
      <c r="AX20" s="171">
        <v>3.482587064676617E-2</v>
      </c>
      <c r="AZ20" s="158">
        <v>127</v>
      </c>
      <c r="BA20" s="166">
        <v>144</v>
      </c>
      <c r="BB20" s="167">
        <v>-0.11805555555555555</v>
      </c>
      <c r="BC20" s="168">
        <v>413</v>
      </c>
      <c r="BD20" s="168">
        <v>383</v>
      </c>
      <c r="BE20" s="169">
        <v>7.8328981723237601E-2</v>
      </c>
      <c r="BF20" s="170">
        <v>1498</v>
      </c>
      <c r="BG20" s="170">
        <v>1418</v>
      </c>
      <c r="BH20" s="171">
        <v>5.6417489421720736E-2</v>
      </c>
      <c r="BJ20" s="158">
        <v>88</v>
      </c>
      <c r="BK20" s="166">
        <v>127</v>
      </c>
      <c r="BL20" s="167">
        <v>-0.30708661417322836</v>
      </c>
      <c r="BM20" s="168">
        <v>359</v>
      </c>
      <c r="BN20" s="168">
        <v>412</v>
      </c>
      <c r="BO20" s="169">
        <v>-0.12864077669902912</v>
      </c>
      <c r="BP20" s="170">
        <v>1495</v>
      </c>
      <c r="BQ20" s="170">
        <v>1413</v>
      </c>
      <c r="BR20" s="171">
        <v>5.8032554847841471E-2</v>
      </c>
      <c r="BT20" s="158">
        <v>141</v>
      </c>
      <c r="BU20" s="166">
        <v>88</v>
      </c>
      <c r="BV20" s="167">
        <v>0.60227272727272729</v>
      </c>
      <c r="BW20" s="168">
        <v>356</v>
      </c>
      <c r="BX20" s="168">
        <v>454</v>
      </c>
      <c r="BY20" s="169">
        <v>-0.21585903083700442</v>
      </c>
      <c r="BZ20" s="170">
        <v>1542</v>
      </c>
      <c r="CA20" s="170">
        <v>1417</v>
      </c>
      <c r="CB20" s="171">
        <v>8.8214537755822164E-2</v>
      </c>
      <c r="CD20" s="158">
        <v>139</v>
      </c>
      <c r="CE20" s="166">
        <v>141</v>
      </c>
      <c r="CF20" s="167">
        <v>-1.4184397163120567E-2</v>
      </c>
      <c r="CG20" s="168">
        <v>368</v>
      </c>
      <c r="CH20" s="168">
        <v>413</v>
      </c>
      <c r="CI20" s="169">
        <v>-0.10895883777239709</v>
      </c>
      <c r="CJ20" s="170">
        <v>1559</v>
      </c>
      <c r="CK20" s="170">
        <v>1418</v>
      </c>
      <c r="CL20" s="171">
        <v>9.9435825105782791E-2</v>
      </c>
      <c r="CN20" s="158">
        <v>91</v>
      </c>
      <c r="CO20" s="166">
        <v>139</v>
      </c>
      <c r="CP20" s="167">
        <v>-0.34532374100719426</v>
      </c>
      <c r="CQ20" s="168">
        <v>371</v>
      </c>
      <c r="CR20" s="168">
        <v>359</v>
      </c>
      <c r="CS20" s="169">
        <v>3.3426183844011144E-2</v>
      </c>
      <c r="CT20" s="170">
        <v>1531</v>
      </c>
      <c r="CU20" s="170">
        <v>1433</v>
      </c>
      <c r="CV20" s="171">
        <v>6.838799720865317E-2</v>
      </c>
      <c r="CX20" s="158">
        <v>123</v>
      </c>
      <c r="CY20" s="166">
        <v>91</v>
      </c>
      <c r="CZ20" s="167">
        <v>0.35164835164835168</v>
      </c>
      <c r="DA20" s="168">
        <v>353</v>
      </c>
      <c r="DB20" s="168">
        <v>356</v>
      </c>
      <c r="DC20" s="169">
        <v>-8.4269662921348312E-3</v>
      </c>
      <c r="DD20" s="170">
        <v>1536</v>
      </c>
      <c r="DE20" s="170">
        <v>1417</v>
      </c>
      <c r="DF20" s="171">
        <v>8.39802399435427E-2</v>
      </c>
      <c r="DH20" s="158">
        <v>188</v>
      </c>
      <c r="DI20" s="166">
        <v>123</v>
      </c>
      <c r="DJ20" s="167">
        <v>0.52845528455284552</v>
      </c>
      <c r="DK20" s="168">
        <v>402</v>
      </c>
      <c r="DL20" s="168">
        <v>368</v>
      </c>
      <c r="DM20" s="169">
        <v>9.2391304347826081E-2</v>
      </c>
      <c r="DN20" s="170">
        <v>1566</v>
      </c>
      <c r="DO20" s="170">
        <v>1435</v>
      </c>
      <c r="DP20" s="171">
        <v>9.1289198606271771E-2</v>
      </c>
    </row>
    <row r="21" spans="1:120" x14ac:dyDescent="0.25">
      <c r="A21" s="165" t="s">
        <v>124</v>
      </c>
      <c r="B21" s="158">
        <v>25</v>
      </c>
      <c r="C21" s="166">
        <v>20</v>
      </c>
      <c r="D21" s="167">
        <v>0.25</v>
      </c>
      <c r="E21" s="168">
        <v>61</v>
      </c>
      <c r="F21" s="168">
        <v>35</v>
      </c>
      <c r="G21" s="169">
        <v>0.74285714285714288</v>
      </c>
      <c r="H21" s="170">
        <v>150</v>
      </c>
      <c r="I21" s="170">
        <v>172</v>
      </c>
      <c r="J21" s="171">
        <v>-0.12790697674418605</v>
      </c>
      <c r="K21" s="147"/>
      <c r="L21" s="158">
        <v>10</v>
      </c>
      <c r="M21" s="166">
        <v>25</v>
      </c>
      <c r="N21" s="167">
        <v>-0.6</v>
      </c>
      <c r="O21" s="168">
        <v>55</v>
      </c>
      <c r="P21" s="168">
        <v>34</v>
      </c>
      <c r="Q21" s="169">
        <v>0.61764705882352944</v>
      </c>
      <c r="R21" s="170">
        <v>150</v>
      </c>
      <c r="S21" s="170">
        <v>174</v>
      </c>
      <c r="T21" s="171">
        <v>-0.13793103448275862</v>
      </c>
      <c r="U21" s="150"/>
      <c r="V21" s="158">
        <v>14</v>
      </c>
      <c r="W21" s="166">
        <v>10</v>
      </c>
      <c r="X21" s="167">
        <v>0.4</v>
      </c>
      <c r="Y21" s="168">
        <v>49</v>
      </c>
      <c r="Z21" s="168">
        <v>42</v>
      </c>
      <c r="AA21" s="169">
        <v>0.16666666666666666</v>
      </c>
      <c r="AB21" s="170">
        <v>158</v>
      </c>
      <c r="AC21" s="170">
        <v>176</v>
      </c>
      <c r="AD21" s="171">
        <v>-0.10227272727272728</v>
      </c>
      <c r="AE21" s="149"/>
      <c r="AF21" s="158">
        <v>4</v>
      </c>
      <c r="AG21" s="166">
        <v>14</v>
      </c>
      <c r="AH21" s="167">
        <v>-0.7142857142857143</v>
      </c>
      <c r="AI21" s="168">
        <v>28</v>
      </c>
      <c r="AJ21" s="168">
        <v>61</v>
      </c>
      <c r="AK21" s="169">
        <v>-0.54098360655737709</v>
      </c>
      <c r="AL21" s="170">
        <v>150</v>
      </c>
      <c r="AM21" s="170">
        <v>172</v>
      </c>
      <c r="AN21" s="171">
        <v>-0.12790697674418605</v>
      </c>
      <c r="AP21" s="158">
        <v>14</v>
      </c>
      <c r="AQ21" s="166">
        <v>4</v>
      </c>
      <c r="AR21" s="167">
        <v>2.5</v>
      </c>
      <c r="AS21" s="168">
        <v>32</v>
      </c>
      <c r="AT21" s="168">
        <v>55</v>
      </c>
      <c r="AU21" s="169">
        <v>-0.41818181818181815</v>
      </c>
      <c r="AV21" s="170">
        <v>152</v>
      </c>
      <c r="AW21" s="170">
        <v>178</v>
      </c>
      <c r="AX21" s="171">
        <v>-0.14606741573033707</v>
      </c>
      <c r="AZ21" s="158">
        <v>6</v>
      </c>
      <c r="BA21" s="166">
        <v>14</v>
      </c>
      <c r="BB21" s="167">
        <v>-0.5714285714285714</v>
      </c>
      <c r="BC21" s="168">
        <v>24</v>
      </c>
      <c r="BD21" s="168">
        <v>49</v>
      </c>
      <c r="BE21" s="169">
        <v>-0.51020408163265307</v>
      </c>
      <c r="BF21" s="170">
        <v>152</v>
      </c>
      <c r="BG21" s="170">
        <v>162</v>
      </c>
      <c r="BH21" s="171">
        <v>-6.1728395061728392E-2</v>
      </c>
      <c r="BJ21" s="158">
        <v>14</v>
      </c>
      <c r="BK21" s="166">
        <v>6</v>
      </c>
      <c r="BL21" s="167">
        <v>1.3333333333333333</v>
      </c>
      <c r="BM21" s="168">
        <v>34</v>
      </c>
      <c r="BN21" s="168">
        <v>28</v>
      </c>
      <c r="BO21" s="169">
        <v>0.21428571428571427</v>
      </c>
      <c r="BP21" s="170">
        <v>158</v>
      </c>
      <c r="BQ21" s="170">
        <v>165</v>
      </c>
      <c r="BR21" s="171">
        <v>-4.2424242424242427E-2</v>
      </c>
      <c r="BT21" s="158">
        <v>19</v>
      </c>
      <c r="BU21" s="166">
        <v>14</v>
      </c>
      <c r="BV21" s="167">
        <v>0.35714285714285715</v>
      </c>
      <c r="BW21" s="168">
        <v>39</v>
      </c>
      <c r="BX21" s="168">
        <v>32</v>
      </c>
      <c r="BY21" s="169">
        <v>0.21875</v>
      </c>
      <c r="BZ21" s="170">
        <v>160</v>
      </c>
      <c r="CA21" s="170">
        <v>134</v>
      </c>
      <c r="CB21" s="171">
        <v>0.19402985074626866</v>
      </c>
      <c r="CD21" s="158">
        <v>8</v>
      </c>
      <c r="CE21" s="166">
        <v>19</v>
      </c>
      <c r="CF21" s="167">
        <v>-0.57894736842105265</v>
      </c>
      <c r="CG21" s="168">
        <v>41</v>
      </c>
      <c r="CH21" s="168">
        <v>24</v>
      </c>
      <c r="CI21" s="169">
        <v>0.70833333333333337</v>
      </c>
      <c r="CJ21" s="170">
        <v>156</v>
      </c>
      <c r="CK21" s="170">
        <v>142</v>
      </c>
      <c r="CL21" s="171">
        <v>9.8591549295774641E-2</v>
      </c>
      <c r="CN21" s="158">
        <v>2</v>
      </c>
      <c r="CO21" s="166">
        <v>8</v>
      </c>
      <c r="CP21" s="167">
        <v>-0.75</v>
      </c>
      <c r="CQ21" s="168">
        <v>29</v>
      </c>
      <c r="CR21" s="168">
        <v>34</v>
      </c>
      <c r="CS21" s="169">
        <v>-0.14705882352941177</v>
      </c>
      <c r="CT21" s="170">
        <v>152</v>
      </c>
      <c r="CU21" s="170">
        <v>133</v>
      </c>
      <c r="CV21" s="171">
        <v>0.14285714285714285</v>
      </c>
      <c r="CX21" s="158">
        <v>8</v>
      </c>
      <c r="CY21" s="166">
        <v>2</v>
      </c>
      <c r="CZ21" s="167">
        <v>3</v>
      </c>
      <c r="DA21" s="168">
        <v>18</v>
      </c>
      <c r="DB21" s="168">
        <v>39</v>
      </c>
      <c r="DC21" s="169">
        <v>-0.53846153846153844</v>
      </c>
      <c r="DD21" s="170">
        <v>144</v>
      </c>
      <c r="DE21" s="170">
        <v>141</v>
      </c>
      <c r="DF21" s="171">
        <v>2.1276595744680851E-2</v>
      </c>
      <c r="DH21" s="158">
        <v>4</v>
      </c>
      <c r="DI21" s="166">
        <v>8</v>
      </c>
      <c r="DJ21" s="167">
        <v>-0.5</v>
      </c>
      <c r="DK21" s="168">
        <v>14</v>
      </c>
      <c r="DL21" s="168">
        <v>41</v>
      </c>
      <c r="DM21" s="169">
        <v>-0.65853658536585369</v>
      </c>
      <c r="DN21" s="170">
        <v>128</v>
      </c>
      <c r="DO21" s="170">
        <v>133</v>
      </c>
      <c r="DP21" s="171">
        <v>-3.7593984962406013E-2</v>
      </c>
    </row>
    <row r="22" spans="1:120" x14ac:dyDescent="0.25">
      <c r="A22" s="165" t="s">
        <v>125</v>
      </c>
      <c r="B22" s="158">
        <v>0</v>
      </c>
      <c r="C22" s="183">
        <v>0</v>
      </c>
      <c r="D22" s="167" t="s">
        <v>126</v>
      </c>
      <c r="E22" s="168">
        <v>0</v>
      </c>
      <c r="F22" s="168">
        <v>0</v>
      </c>
      <c r="G22" s="181" t="s">
        <v>126</v>
      </c>
      <c r="H22" s="170">
        <v>0</v>
      </c>
      <c r="I22" s="170">
        <v>0</v>
      </c>
      <c r="J22" s="184" t="s">
        <v>126</v>
      </c>
      <c r="K22" s="147"/>
      <c r="L22" s="158">
        <v>0</v>
      </c>
      <c r="M22" s="183">
        <v>0</v>
      </c>
      <c r="N22" s="167" t="s">
        <v>126</v>
      </c>
      <c r="O22" s="168">
        <v>0</v>
      </c>
      <c r="P22" s="168">
        <v>0</v>
      </c>
      <c r="Q22" s="181" t="s">
        <v>126</v>
      </c>
      <c r="R22" s="170">
        <v>0</v>
      </c>
      <c r="S22" s="170">
        <v>0</v>
      </c>
      <c r="T22" s="184" t="s">
        <v>126</v>
      </c>
      <c r="U22" s="150"/>
      <c r="V22" s="158">
        <v>0</v>
      </c>
      <c r="W22" s="183">
        <v>0</v>
      </c>
      <c r="X22" s="167" t="s">
        <v>126</v>
      </c>
      <c r="Y22" s="168">
        <v>0</v>
      </c>
      <c r="Z22" s="168">
        <v>0</v>
      </c>
      <c r="AA22" s="181" t="s">
        <v>126</v>
      </c>
      <c r="AB22" s="170">
        <v>0</v>
      </c>
      <c r="AC22" s="170">
        <v>0</v>
      </c>
      <c r="AD22" s="184" t="s">
        <v>126</v>
      </c>
      <c r="AE22" s="149"/>
      <c r="AF22" s="158" t="s">
        <v>126</v>
      </c>
      <c r="AG22" s="183" t="s">
        <v>126</v>
      </c>
      <c r="AH22" s="167" t="e">
        <v>#VALUE!</v>
      </c>
      <c r="AI22" s="168">
        <v>0</v>
      </c>
      <c r="AJ22" s="168">
        <v>0</v>
      </c>
      <c r="AK22" s="181" t="s">
        <v>126</v>
      </c>
      <c r="AL22" s="170">
        <v>0</v>
      </c>
      <c r="AM22" s="170">
        <v>0</v>
      </c>
      <c r="AN22" s="184" t="s">
        <v>126</v>
      </c>
      <c r="AP22" s="158" t="s">
        <v>126</v>
      </c>
      <c r="AQ22" s="183" t="s">
        <v>126</v>
      </c>
      <c r="AR22" s="167" t="e">
        <v>#VALUE!</v>
      </c>
      <c r="AS22" s="168">
        <v>0</v>
      </c>
      <c r="AT22" s="168">
        <v>0</v>
      </c>
      <c r="AU22" s="181" t="s">
        <v>126</v>
      </c>
      <c r="AV22" s="170">
        <v>0</v>
      </c>
      <c r="AW22" s="170">
        <v>0</v>
      </c>
      <c r="AX22" s="184" t="s">
        <v>126</v>
      </c>
      <c r="AZ22" s="158">
        <v>0</v>
      </c>
      <c r="BA22" s="183">
        <v>0</v>
      </c>
      <c r="BB22" s="167" t="s">
        <v>126</v>
      </c>
      <c r="BC22" s="168">
        <v>0</v>
      </c>
      <c r="BD22" s="168">
        <v>0</v>
      </c>
      <c r="BE22" s="181" t="s">
        <v>126</v>
      </c>
      <c r="BF22" s="170">
        <v>0</v>
      </c>
      <c r="BG22" s="170">
        <v>0</v>
      </c>
      <c r="BH22" s="184" t="s">
        <v>126</v>
      </c>
      <c r="BJ22" s="158">
        <v>0</v>
      </c>
      <c r="BK22" s="183">
        <v>0</v>
      </c>
      <c r="BL22" s="167" t="s">
        <v>126</v>
      </c>
      <c r="BM22" s="168">
        <v>0</v>
      </c>
      <c r="BN22" s="168">
        <v>0</v>
      </c>
      <c r="BO22" s="181" t="s">
        <v>126</v>
      </c>
      <c r="BP22" s="170">
        <v>0</v>
      </c>
      <c r="BQ22" s="170">
        <v>0</v>
      </c>
      <c r="BR22" s="184" t="s">
        <v>126</v>
      </c>
      <c r="BT22" s="158" t="s">
        <v>126</v>
      </c>
      <c r="BU22" s="183">
        <v>0</v>
      </c>
      <c r="BV22" s="167" t="s">
        <v>126</v>
      </c>
      <c r="BW22" s="168">
        <v>0</v>
      </c>
      <c r="BX22" s="168">
        <v>0</v>
      </c>
      <c r="BY22" s="181" t="s">
        <v>126</v>
      </c>
      <c r="BZ22" s="170">
        <v>0</v>
      </c>
      <c r="CA22" s="170">
        <v>0</v>
      </c>
      <c r="CB22" s="184" t="s">
        <v>126</v>
      </c>
      <c r="CD22" s="158" t="s">
        <v>126</v>
      </c>
      <c r="CE22" s="183" t="s">
        <v>126</v>
      </c>
      <c r="CF22" s="167" t="e">
        <v>#VALUE!</v>
      </c>
      <c r="CG22" s="168">
        <v>0</v>
      </c>
      <c r="CH22" s="168">
        <v>0</v>
      </c>
      <c r="CI22" s="181" t="s">
        <v>126</v>
      </c>
      <c r="CJ22" s="170">
        <v>0</v>
      </c>
      <c r="CK22" s="170">
        <v>0</v>
      </c>
      <c r="CL22" s="184" t="s">
        <v>126</v>
      </c>
      <c r="CN22" s="158" t="s">
        <v>126</v>
      </c>
      <c r="CO22" s="183" t="s">
        <v>126</v>
      </c>
      <c r="CP22" s="167" t="e">
        <v>#VALUE!</v>
      </c>
      <c r="CQ22" s="168">
        <v>0</v>
      </c>
      <c r="CR22" s="168">
        <v>0</v>
      </c>
      <c r="CS22" s="181" t="s">
        <v>126</v>
      </c>
      <c r="CT22" s="170">
        <v>0</v>
      </c>
      <c r="CU22" s="170">
        <v>0</v>
      </c>
      <c r="CV22" s="184" t="s">
        <v>126</v>
      </c>
      <c r="CX22" s="158" t="s">
        <v>126</v>
      </c>
      <c r="CY22" s="183" t="s">
        <v>126</v>
      </c>
      <c r="CZ22" s="167" t="e">
        <v>#VALUE!</v>
      </c>
      <c r="DA22" s="168">
        <v>0</v>
      </c>
      <c r="DB22" s="168">
        <v>0</v>
      </c>
      <c r="DC22" s="181" t="s">
        <v>126</v>
      </c>
      <c r="DD22" s="170">
        <v>0</v>
      </c>
      <c r="DE22" s="170">
        <v>0</v>
      </c>
      <c r="DF22" s="184" t="s">
        <v>126</v>
      </c>
      <c r="DH22" s="158" t="s">
        <v>126</v>
      </c>
      <c r="DI22" s="183" t="s">
        <v>126</v>
      </c>
      <c r="DJ22" s="167" t="e">
        <v>#VALUE!</v>
      </c>
      <c r="DK22" s="168">
        <v>0</v>
      </c>
      <c r="DL22" s="168">
        <v>0</v>
      </c>
      <c r="DM22" s="181" t="s">
        <v>126</v>
      </c>
      <c r="DN22" s="170">
        <v>0</v>
      </c>
      <c r="DO22" s="170">
        <v>0</v>
      </c>
      <c r="DP22" s="184" t="s">
        <v>126</v>
      </c>
    </row>
    <row r="23" spans="1:120" x14ac:dyDescent="0.25">
      <c r="A23" s="157" t="s">
        <v>129</v>
      </c>
      <c r="B23" s="158">
        <v>29</v>
      </c>
      <c r="C23" s="182">
        <v>36</v>
      </c>
      <c r="D23" s="160">
        <v>-0.19444444444444445</v>
      </c>
      <c r="E23" s="161">
        <v>116</v>
      </c>
      <c r="F23" s="161">
        <v>187</v>
      </c>
      <c r="G23" s="162">
        <v>-0.37967914438502676</v>
      </c>
      <c r="H23" s="163">
        <v>684</v>
      </c>
      <c r="I23" s="163">
        <v>826</v>
      </c>
      <c r="J23" s="164">
        <v>-0.17191283292978207</v>
      </c>
      <c r="K23" s="147"/>
      <c r="L23" s="158">
        <v>49</v>
      </c>
      <c r="M23" s="182">
        <v>29</v>
      </c>
      <c r="N23" s="160">
        <v>0.68965517241379315</v>
      </c>
      <c r="O23" s="161">
        <v>114</v>
      </c>
      <c r="P23" s="161">
        <v>178</v>
      </c>
      <c r="Q23" s="162">
        <v>-0.3595505617977528</v>
      </c>
      <c r="R23" s="163">
        <v>636</v>
      </c>
      <c r="S23" s="163">
        <v>829</v>
      </c>
      <c r="T23" s="164">
        <v>-0.23281061519903498</v>
      </c>
      <c r="U23" s="150"/>
      <c r="V23" s="158">
        <v>55</v>
      </c>
      <c r="W23" s="182">
        <v>49</v>
      </c>
      <c r="X23" s="160">
        <v>0.12244897959183673</v>
      </c>
      <c r="Y23" s="161">
        <v>133</v>
      </c>
      <c r="Z23" s="161">
        <v>148</v>
      </c>
      <c r="AA23" s="162">
        <v>-0.10135135135135136</v>
      </c>
      <c r="AB23" s="163">
        <v>628</v>
      </c>
      <c r="AC23" s="163">
        <v>798</v>
      </c>
      <c r="AD23" s="164">
        <v>-0.21303258145363407</v>
      </c>
      <c r="AE23" s="149"/>
      <c r="AF23" s="158">
        <v>61</v>
      </c>
      <c r="AG23" s="182">
        <v>55</v>
      </c>
      <c r="AH23" s="160">
        <v>0.10909090909090909</v>
      </c>
      <c r="AI23" s="161">
        <v>165</v>
      </c>
      <c r="AJ23" s="161">
        <v>116</v>
      </c>
      <c r="AK23" s="162">
        <v>0.42241379310344829</v>
      </c>
      <c r="AL23" s="163">
        <v>628</v>
      </c>
      <c r="AM23" s="163">
        <v>759</v>
      </c>
      <c r="AN23" s="164">
        <v>-0.17259552042160739</v>
      </c>
      <c r="AP23" s="158">
        <v>51</v>
      </c>
      <c r="AQ23" s="182">
        <v>61</v>
      </c>
      <c r="AR23" s="160">
        <v>-0.16393442622950818</v>
      </c>
      <c r="AS23" s="161">
        <v>167</v>
      </c>
      <c r="AT23" s="161">
        <v>114</v>
      </c>
      <c r="AU23" s="162">
        <v>0.46491228070175439</v>
      </c>
      <c r="AV23" s="163">
        <v>637</v>
      </c>
      <c r="AW23" s="163">
        <v>716</v>
      </c>
      <c r="AX23" s="164">
        <v>-0.11033519553072625</v>
      </c>
      <c r="AZ23" s="158">
        <v>28</v>
      </c>
      <c r="BA23" s="182">
        <v>51</v>
      </c>
      <c r="BB23" s="160">
        <v>-0.45098039215686275</v>
      </c>
      <c r="BC23" s="161">
        <v>140</v>
      </c>
      <c r="BD23" s="161">
        <v>133</v>
      </c>
      <c r="BE23" s="162">
        <v>5.2631578947368418E-2</v>
      </c>
      <c r="BF23" s="163">
        <v>594</v>
      </c>
      <c r="BG23" s="163">
        <v>724</v>
      </c>
      <c r="BH23" s="164">
        <v>-0.17955801104972377</v>
      </c>
      <c r="BJ23" s="158">
        <v>29</v>
      </c>
      <c r="BK23" s="182">
        <v>28</v>
      </c>
      <c r="BL23" s="160">
        <v>3.5714285714285712E-2</v>
      </c>
      <c r="BM23" s="161">
        <v>108</v>
      </c>
      <c r="BN23" s="161">
        <v>165</v>
      </c>
      <c r="BO23" s="162">
        <v>-0.34545454545454546</v>
      </c>
      <c r="BP23" s="163">
        <v>576</v>
      </c>
      <c r="BQ23" s="163">
        <v>731</v>
      </c>
      <c r="BR23" s="164">
        <v>-0.21203830369357046</v>
      </c>
      <c r="BT23" s="158">
        <v>111</v>
      </c>
      <c r="BU23" s="182">
        <v>29</v>
      </c>
      <c r="BV23" s="160">
        <v>2.8275862068965516</v>
      </c>
      <c r="BW23" s="161">
        <v>168</v>
      </c>
      <c r="BX23" s="161">
        <v>167</v>
      </c>
      <c r="BY23" s="162">
        <v>5.9880239520958087E-3</v>
      </c>
      <c r="BZ23" s="163">
        <v>627</v>
      </c>
      <c r="CA23" s="163">
        <v>740</v>
      </c>
      <c r="CB23" s="164">
        <v>-0.1527027027027027</v>
      </c>
      <c r="CD23" s="158">
        <v>43</v>
      </c>
      <c r="CE23" s="182">
        <v>111</v>
      </c>
      <c r="CF23" s="160">
        <v>-0.61261261261261257</v>
      </c>
      <c r="CG23" s="161">
        <v>183</v>
      </c>
      <c r="CH23" s="161">
        <v>140</v>
      </c>
      <c r="CI23" s="162">
        <v>0.30714285714285716</v>
      </c>
      <c r="CJ23" s="163">
        <v>604</v>
      </c>
      <c r="CK23" s="163">
        <v>735</v>
      </c>
      <c r="CL23" s="164">
        <v>-0.17823129251700681</v>
      </c>
      <c r="CN23" s="158">
        <v>44</v>
      </c>
      <c r="CO23" s="182">
        <v>43</v>
      </c>
      <c r="CP23" s="160">
        <v>2.3255813953488372E-2</v>
      </c>
      <c r="CQ23" s="161">
        <v>198</v>
      </c>
      <c r="CR23" s="161">
        <v>108</v>
      </c>
      <c r="CS23" s="162">
        <v>0.83333333333333337</v>
      </c>
      <c r="CT23" s="163">
        <v>587</v>
      </c>
      <c r="CU23" s="163">
        <v>730</v>
      </c>
      <c r="CV23" s="164">
        <v>-0.19589041095890411</v>
      </c>
      <c r="CX23" s="158">
        <v>51</v>
      </c>
      <c r="CY23" s="182">
        <v>44</v>
      </c>
      <c r="CZ23" s="160">
        <v>0.15909090909090909</v>
      </c>
      <c r="DA23" s="161">
        <v>138</v>
      </c>
      <c r="DB23" s="161">
        <v>168</v>
      </c>
      <c r="DC23" s="162">
        <v>-0.17857142857142858</v>
      </c>
      <c r="DD23" s="163">
        <v>587</v>
      </c>
      <c r="DE23" s="163">
        <v>726</v>
      </c>
      <c r="DF23" s="164">
        <v>-0.19146005509641872</v>
      </c>
      <c r="DH23" s="158">
        <v>48</v>
      </c>
      <c r="DI23" s="182">
        <v>51</v>
      </c>
      <c r="DJ23" s="160">
        <v>-5.8823529411764705E-2</v>
      </c>
      <c r="DK23" s="161">
        <v>143</v>
      </c>
      <c r="DL23" s="161">
        <v>183</v>
      </c>
      <c r="DM23" s="162">
        <v>-0.21857923497267759</v>
      </c>
      <c r="DN23" s="163">
        <v>599</v>
      </c>
      <c r="DO23" s="163">
        <v>702</v>
      </c>
      <c r="DP23" s="164">
        <v>-0.14672364672364671</v>
      </c>
    </row>
    <row r="24" spans="1:120" x14ac:dyDescent="0.25">
      <c r="A24" s="165" t="s">
        <v>123</v>
      </c>
      <c r="B24" s="158">
        <v>29</v>
      </c>
      <c r="C24" s="166">
        <v>32</v>
      </c>
      <c r="D24" s="167">
        <v>-9.375E-2</v>
      </c>
      <c r="E24" s="168">
        <v>108</v>
      </c>
      <c r="F24" s="168">
        <v>173</v>
      </c>
      <c r="G24" s="169">
        <v>-0.37572254335260113</v>
      </c>
      <c r="H24" s="170">
        <v>615</v>
      </c>
      <c r="I24" s="170">
        <v>702</v>
      </c>
      <c r="J24" s="171">
        <v>-0.12393162393162394</v>
      </c>
      <c r="K24" s="147"/>
      <c r="L24" s="158">
        <v>45</v>
      </c>
      <c r="M24" s="166">
        <v>29</v>
      </c>
      <c r="N24" s="167">
        <v>0.55172413793103448</v>
      </c>
      <c r="O24" s="168">
        <v>106</v>
      </c>
      <c r="P24" s="168">
        <v>160</v>
      </c>
      <c r="Q24" s="169">
        <v>-0.33750000000000002</v>
      </c>
      <c r="R24" s="170">
        <v>596</v>
      </c>
      <c r="S24" s="170">
        <v>672</v>
      </c>
      <c r="T24" s="171">
        <v>-0.1130952380952381</v>
      </c>
      <c r="U24" s="150"/>
      <c r="V24" s="158">
        <v>53</v>
      </c>
      <c r="W24" s="166">
        <v>45</v>
      </c>
      <c r="X24" s="167">
        <v>0.17777777777777778</v>
      </c>
      <c r="Y24" s="168">
        <v>127</v>
      </c>
      <c r="Z24" s="168">
        <v>128</v>
      </c>
      <c r="AA24" s="169">
        <v>-7.8125E-3</v>
      </c>
      <c r="AB24" s="170">
        <v>588</v>
      </c>
      <c r="AC24" s="170">
        <v>646</v>
      </c>
      <c r="AD24" s="171">
        <v>-8.9783281733746126E-2</v>
      </c>
      <c r="AE24" s="149"/>
      <c r="AF24" s="158">
        <v>54</v>
      </c>
      <c r="AG24" s="166">
        <v>53</v>
      </c>
      <c r="AH24" s="167">
        <v>1.8867924528301886E-2</v>
      </c>
      <c r="AI24" s="168">
        <v>152</v>
      </c>
      <c r="AJ24" s="168">
        <v>108</v>
      </c>
      <c r="AK24" s="169">
        <v>0.40740740740740738</v>
      </c>
      <c r="AL24" s="170">
        <v>581</v>
      </c>
      <c r="AM24" s="170">
        <v>663</v>
      </c>
      <c r="AN24" s="171">
        <v>-0.12368024132730016</v>
      </c>
      <c r="AP24" s="158">
        <v>51</v>
      </c>
      <c r="AQ24" s="166">
        <v>54</v>
      </c>
      <c r="AR24" s="167">
        <v>-5.5555555555555552E-2</v>
      </c>
      <c r="AS24" s="168">
        <v>158</v>
      </c>
      <c r="AT24" s="168">
        <v>106</v>
      </c>
      <c r="AU24" s="169">
        <v>0.49056603773584906</v>
      </c>
      <c r="AV24" s="170">
        <v>595</v>
      </c>
      <c r="AW24" s="170">
        <v>627</v>
      </c>
      <c r="AX24" s="171">
        <v>-5.1036682615629984E-2</v>
      </c>
      <c r="AZ24" s="158">
        <v>28</v>
      </c>
      <c r="BA24" s="166">
        <v>51</v>
      </c>
      <c r="BB24" s="167">
        <v>-0.45098039215686275</v>
      </c>
      <c r="BC24" s="168">
        <v>133</v>
      </c>
      <c r="BD24" s="168">
        <v>127</v>
      </c>
      <c r="BE24" s="169">
        <v>4.7244094488188976E-2</v>
      </c>
      <c r="BF24" s="170">
        <v>554</v>
      </c>
      <c r="BG24" s="170">
        <v>635</v>
      </c>
      <c r="BH24" s="171">
        <v>-0.12755905511811025</v>
      </c>
      <c r="BJ24" s="158">
        <v>27</v>
      </c>
      <c r="BK24" s="166">
        <v>28</v>
      </c>
      <c r="BL24" s="167">
        <v>-3.5714285714285712E-2</v>
      </c>
      <c r="BM24" s="168">
        <v>106</v>
      </c>
      <c r="BN24" s="168">
        <v>152</v>
      </c>
      <c r="BO24" s="169">
        <v>-0.30263157894736842</v>
      </c>
      <c r="BP24" s="170">
        <v>539</v>
      </c>
      <c r="BQ24" s="170">
        <v>637</v>
      </c>
      <c r="BR24" s="171">
        <v>-0.15384615384615385</v>
      </c>
      <c r="BT24" s="158">
        <v>49</v>
      </c>
      <c r="BU24" s="166">
        <v>27</v>
      </c>
      <c r="BV24" s="167">
        <v>0.81481481481481477</v>
      </c>
      <c r="BW24" s="168">
        <v>104</v>
      </c>
      <c r="BX24" s="168">
        <v>158</v>
      </c>
      <c r="BY24" s="169">
        <v>-0.34177215189873417</v>
      </c>
      <c r="BZ24" s="170">
        <v>528</v>
      </c>
      <c r="CA24" s="170">
        <v>661</v>
      </c>
      <c r="CB24" s="171">
        <v>-0.20121028744326777</v>
      </c>
      <c r="CD24" s="158">
        <v>43</v>
      </c>
      <c r="CE24" s="166">
        <v>49</v>
      </c>
      <c r="CF24" s="167">
        <v>-0.12244897959183673</v>
      </c>
      <c r="CG24" s="168">
        <v>119</v>
      </c>
      <c r="CH24" s="168">
        <v>133</v>
      </c>
      <c r="CI24" s="169">
        <v>-0.10526315789473684</v>
      </c>
      <c r="CJ24" s="170">
        <v>507</v>
      </c>
      <c r="CK24" s="170">
        <v>658</v>
      </c>
      <c r="CL24" s="171">
        <v>-0.22948328267477203</v>
      </c>
      <c r="CN24" s="158">
        <v>40</v>
      </c>
      <c r="CO24" s="166">
        <v>43</v>
      </c>
      <c r="CP24" s="167">
        <v>-6.9767441860465115E-2</v>
      </c>
      <c r="CQ24" s="168">
        <v>132</v>
      </c>
      <c r="CR24" s="168">
        <v>106</v>
      </c>
      <c r="CS24" s="169">
        <v>0.24528301886792453</v>
      </c>
      <c r="CT24" s="170">
        <v>498</v>
      </c>
      <c r="CU24" s="170">
        <v>654</v>
      </c>
      <c r="CV24" s="171">
        <v>-0.23853211009174313</v>
      </c>
      <c r="CX24" s="158">
        <v>51</v>
      </c>
      <c r="CY24" s="166">
        <v>40</v>
      </c>
      <c r="CZ24" s="167">
        <v>0.27500000000000002</v>
      </c>
      <c r="DA24" s="168">
        <v>134</v>
      </c>
      <c r="DB24" s="168">
        <v>104</v>
      </c>
      <c r="DC24" s="169">
        <v>0.28846153846153844</v>
      </c>
      <c r="DD24" s="170">
        <v>502</v>
      </c>
      <c r="DE24" s="170">
        <v>656</v>
      </c>
      <c r="DF24" s="171">
        <v>-0.2347560975609756</v>
      </c>
      <c r="DH24" s="158">
        <v>48</v>
      </c>
      <c r="DI24" s="166">
        <v>51</v>
      </c>
      <c r="DJ24" s="167">
        <v>-5.8823529411764705E-2</v>
      </c>
      <c r="DK24" s="168">
        <v>139</v>
      </c>
      <c r="DL24" s="168">
        <v>119</v>
      </c>
      <c r="DM24" s="169">
        <v>0.16806722689075632</v>
      </c>
      <c r="DN24" s="170">
        <v>518</v>
      </c>
      <c r="DO24" s="170">
        <v>628</v>
      </c>
      <c r="DP24" s="171">
        <v>-0.1751592356687898</v>
      </c>
    </row>
    <row r="25" spans="1:120" x14ac:dyDescent="0.25">
      <c r="A25" s="165" t="s">
        <v>124</v>
      </c>
      <c r="B25" s="158">
        <v>4</v>
      </c>
      <c r="C25" s="183">
        <v>4</v>
      </c>
      <c r="D25" s="167">
        <v>0</v>
      </c>
      <c r="E25" s="168">
        <v>8</v>
      </c>
      <c r="F25" s="168">
        <v>14</v>
      </c>
      <c r="G25" s="169">
        <v>-0.42857142857142855</v>
      </c>
      <c r="H25" s="170">
        <v>69</v>
      </c>
      <c r="I25" s="170">
        <v>74</v>
      </c>
      <c r="J25" s="171">
        <v>-6.7567567567567571E-2</v>
      </c>
      <c r="K25" s="147"/>
      <c r="L25" s="158">
        <v>0</v>
      </c>
      <c r="M25" s="183">
        <v>0</v>
      </c>
      <c r="N25" s="167" t="s">
        <v>126</v>
      </c>
      <c r="O25" s="168">
        <v>8</v>
      </c>
      <c r="P25" s="168">
        <v>18</v>
      </c>
      <c r="Q25" s="169">
        <v>-0.55555555555555558</v>
      </c>
      <c r="R25" s="170">
        <v>40</v>
      </c>
      <c r="S25" s="170">
        <v>107</v>
      </c>
      <c r="T25" s="171">
        <v>-0.62616822429906538</v>
      </c>
      <c r="U25" s="150"/>
      <c r="V25" s="158">
        <v>4</v>
      </c>
      <c r="W25" s="183">
        <v>4</v>
      </c>
      <c r="X25" s="167">
        <v>0</v>
      </c>
      <c r="Y25" s="168">
        <v>6</v>
      </c>
      <c r="Z25" s="168">
        <v>20</v>
      </c>
      <c r="AA25" s="169">
        <v>-0.7</v>
      </c>
      <c r="AB25" s="170">
        <v>40</v>
      </c>
      <c r="AC25" s="170">
        <v>102</v>
      </c>
      <c r="AD25" s="171">
        <v>-0.60784313725490191</v>
      </c>
      <c r="AE25" s="149"/>
      <c r="AF25" s="158">
        <v>2</v>
      </c>
      <c r="AG25" s="183">
        <v>2</v>
      </c>
      <c r="AH25" s="167">
        <v>0</v>
      </c>
      <c r="AI25" s="168">
        <v>13</v>
      </c>
      <c r="AJ25" s="168">
        <v>8</v>
      </c>
      <c r="AK25" s="169">
        <v>0.625</v>
      </c>
      <c r="AL25" s="170">
        <v>47</v>
      </c>
      <c r="AM25" s="170">
        <v>96</v>
      </c>
      <c r="AN25" s="171">
        <v>-0.51041666666666663</v>
      </c>
      <c r="AP25" s="158">
        <v>7</v>
      </c>
      <c r="AQ25" s="183">
        <v>7</v>
      </c>
      <c r="AR25" s="167">
        <v>0</v>
      </c>
      <c r="AS25" s="168">
        <v>9</v>
      </c>
      <c r="AT25" s="168">
        <v>8</v>
      </c>
      <c r="AU25" s="169">
        <v>0.125</v>
      </c>
      <c r="AV25" s="170">
        <v>42</v>
      </c>
      <c r="AW25" s="170">
        <v>89</v>
      </c>
      <c r="AX25" s="171">
        <v>-0.5280898876404494</v>
      </c>
      <c r="AZ25" s="158">
        <v>0</v>
      </c>
      <c r="BA25" s="183">
        <v>0</v>
      </c>
      <c r="BB25" s="167" t="s">
        <v>126</v>
      </c>
      <c r="BC25" s="168">
        <v>7</v>
      </c>
      <c r="BD25" s="168">
        <v>6</v>
      </c>
      <c r="BE25" s="169">
        <v>0.16666666666666666</v>
      </c>
      <c r="BF25" s="170">
        <v>40</v>
      </c>
      <c r="BG25" s="170">
        <v>89</v>
      </c>
      <c r="BH25" s="171">
        <v>-0.550561797752809</v>
      </c>
      <c r="BJ25" s="158">
        <v>0</v>
      </c>
      <c r="BK25" s="183">
        <v>0</v>
      </c>
      <c r="BL25" s="167" t="s">
        <v>126</v>
      </c>
      <c r="BM25" s="168">
        <v>2</v>
      </c>
      <c r="BN25" s="168">
        <v>13</v>
      </c>
      <c r="BO25" s="169">
        <v>-0.84615384615384615</v>
      </c>
      <c r="BP25" s="170">
        <v>37</v>
      </c>
      <c r="BQ25" s="170">
        <v>94</v>
      </c>
      <c r="BR25" s="171">
        <v>-0.6063829787234043</v>
      </c>
      <c r="BT25" s="158">
        <v>2</v>
      </c>
      <c r="BU25" s="183">
        <v>2</v>
      </c>
      <c r="BV25" s="167">
        <v>0</v>
      </c>
      <c r="BW25" s="168">
        <v>2</v>
      </c>
      <c r="BX25" s="168">
        <v>9</v>
      </c>
      <c r="BY25" s="169">
        <v>-0.77777777777777779</v>
      </c>
      <c r="BZ25" s="170">
        <v>37</v>
      </c>
      <c r="CA25" s="170">
        <v>79</v>
      </c>
      <c r="CB25" s="171">
        <v>-0.53164556962025311</v>
      </c>
      <c r="CD25" s="158" t="s">
        <v>126</v>
      </c>
      <c r="CE25" s="183" t="s">
        <v>126</v>
      </c>
      <c r="CF25" s="167" t="e">
        <v>#VALUE!</v>
      </c>
      <c r="CG25" s="168">
        <v>2</v>
      </c>
      <c r="CH25" s="168">
        <v>7</v>
      </c>
      <c r="CI25" s="169">
        <v>-0.7142857142857143</v>
      </c>
      <c r="CJ25" s="170">
        <v>35</v>
      </c>
      <c r="CK25" s="170">
        <v>77</v>
      </c>
      <c r="CL25" s="171">
        <v>-0.54545454545454541</v>
      </c>
      <c r="CN25" s="158" t="s">
        <v>126</v>
      </c>
      <c r="CO25" s="183" t="s">
        <v>126</v>
      </c>
      <c r="CP25" s="167" t="e">
        <v>#VALUE!</v>
      </c>
      <c r="CQ25" s="168">
        <v>4</v>
      </c>
      <c r="CR25" s="168">
        <v>2</v>
      </c>
      <c r="CS25" s="169">
        <v>1</v>
      </c>
      <c r="CT25" s="170">
        <v>27</v>
      </c>
      <c r="CU25" s="170">
        <v>76</v>
      </c>
      <c r="CV25" s="171">
        <v>-0.64473684210526316</v>
      </c>
      <c r="CX25" s="158">
        <v>4</v>
      </c>
      <c r="CY25" s="183">
        <v>4</v>
      </c>
      <c r="CZ25" s="167">
        <v>0</v>
      </c>
      <c r="DA25" s="168">
        <v>4</v>
      </c>
      <c r="DB25" s="168">
        <v>2</v>
      </c>
      <c r="DC25" s="169">
        <v>1</v>
      </c>
      <c r="DD25" s="170">
        <v>23</v>
      </c>
      <c r="DE25" s="170">
        <v>70</v>
      </c>
      <c r="DF25" s="171">
        <v>-0.67142857142857137</v>
      </c>
      <c r="DH25" s="158" t="s">
        <v>126</v>
      </c>
      <c r="DI25" s="183" t="s">
        <v>126</v>
      </c>
      <c r="DJ25" s="167" t="e">
        <v>#VALUE!</v>
      </c>
      <c r="DK25" s="168">
        <v>4</v>
      </c>
      <c r="DL25" s="168">
        <v>2</v>
      </c>
      <c r="DM25" s="169">
        <v>1</v>
      </c>
      <c r="DN25" s="170">
        <v>19</v>
      </c>
      <c r="DO25" s="170">
        <v>74</v>
      </c>
      <c r="DP25" s="171">
        <v>-0.7432432432432432</v>
      </c>
    </row>
    <row r="26" spans="1:120" x14ac:dyDescent="0.25">
      <c r="A26" s="165" t="s">
        <v>125</v>
      </c>
      <c r="B26" s="185">
        <v>0</v>
      </c>
      <c r="C26" s="166">
        <v>0</v>
      </c>
      <c r="D26" s="167" t="s">
        <v>126</v>
      </c>
      <c r="E26" s="168">
        <v>0</v>
      </c>
      <c r="F26" s="168">
        <v>0</v>
      </c>
      <c r="G26" s="181" t="s">
        <v>126</v>
      </c>
      <c r="H26" s="170">
        <v>0</v>
      </c>
      <c r="I26" s="170">
        <v>50</v>
      </c>
      <c r="J26" s="171">
        <v>-1</v>
      </c>
      <c r="K26" s="147"/>
      <c r="L26" s="185">
        <v>0</v>
      </c>
      <c r="M26" s="166">
        <v>0</v>
      </c>
      <c r="N26" s="167" t="s">
        <v>126</v>
      </c>
      <c r="O26" s="168">
        <v>0</v>
      </c>
      <c r="P26" s="168">
        <v>0</v>
      </c>
      <c r="Q26" s="181" t="s">
        <v>126</v>
      </c>
      <c r="R26" s="170">
        <v>0</v>
      </c>
      <c r="S26" s="170">
        <v>50</v>
      </c>
      <c r="T26" s="171">
        <v>-1</v>
      </c>
      <c r="U26" s="150"/>
      <c r="V26" s="185">
        <v>0</v>
      </c>
      <c r="W26" s="166">
        <v>0</v>
      </c>
      <c r="X26" s="167" t="s">
        <v>126</v>
      </c>
      <c r="Y26" s="168">
        <v>0</v>
      </c>
      <c r="Z26" s="168">
        <v>0</v>
      </c>
      <c r="AA26" s="181" t="s">
        <v>126</v>
      </c>
      <c r="AB26" s="170">
        <v>0</v>
      </c>
      <c r="AC26" s="170">
        <v>50</v>
      </c>
      <c r="AD26" s="171">
        <v>-1</v>
      </c>
      <c r="AE26" s="149"/>
      <c r="AF26" s="185">
        <v>0</v>
      </c>
      <c r="AG26" s="166">
        <v>0</v>
      </c>
      <c r="AH26" s="167" t="s">
        <v>126</v>
      </c>
      <c r="AI26" s="168">
        <v>0</v>
      </c>
      <c r="AJ26" s="168">
        <v>0</v>
      </c>
      <c r="AK26" s="181" t="s">
        <v>126</v>
      </c>
      <c r="AL26" s="170">
        <v>0</v>
      </c>
      <c r="AM26" s="170">
        <v>0</v>
      </c>
      <c r="AN26" s="171">
        <f>-AQ27</f>
        <v>-18</v>
      </c>
      <c r="AP26" s="185">
        <v>0</v>
      </c>
      <c r="AQ26" s="166">
        <v>0</v>
      </c>
      <c r="AR26" s="167" t="s">
        <v>126</v>
      </c>
      <c r="AS26" s="168">
        <v>0</v>
      </c>
      <c r="AT26" s="168">
        <v>0</v>
      </c>
      <c r="AU26" s="181" t="s">
        <v>126</v>
      </c>
      <c r="AV26" s="170">
        <v>0</v>
      </c>
      <c r="AW26" s="170">
        <v>0</v>
      </c>
      <c r="AX26" s="221" t="s">
        <v>126</v>
      </c>
      <c r="AZ26" s="185">
        <v>0</v>
      </c>
      <c r="BA26" s="166">
        <v>0</v>
      </c>
      <c r="BB26" s="167" t="s">
        <v>126</v>
      </c>
      <c r="BC26" s="168">
        <v>0</v>
      </c>
      <c r="BD26" s="168">
        <v>0</v>
      </c>
      <c r="BE26" s="181" t="s">
        <v>126</v>
      </c>
      <c r="BF26" s="170">
        <v>0</v>
      </c>
      <c r="BG26" s="170">
        <v>0</v>
      </c>
      <c r="BH26" s="221" t="s">
        <v>126</v>
      </c>
      <c r="BJ26" s="185">
        <v>0</v>
      </c>
      <c r="BK26" s="166">
        <v>0</v>
      </c>
      <c r="BL26" s="167" t="s">
        <v>126</v>
      </c>
      <c r="BM26" s="168">
        <v>0</v>
      </c>
      <c r="BN26" s="168">
        <v>0</v>
      </c>
      <c r="BO26" s="181" t="s">
        <v>126</v>
      </c>
      <c r="BP26" s="170">
        <v>0</v>
      </c>
      <c r="BQ26" s="170">
        <v>0</v>
      </c>
      <c r="BR26" s="184" t="s">
        <v>126</v>
      </c>
      <c r="BT26" s="185">
        <v>62</v>
      </c>
      <c r="BU26" s="166">
        <v>0</v>
      </c>
      <c r="BV26" s="167" t="s">
        <v>126</v>
      </c>
      <c r="BW26" s="168">
        <v>62</v>
      </c>
      <c r="BX26" s="168">
        <v>0</v>
      </c>
      <c r="BY26" s="181" t="s">
        <v>126</v>
      </c>
      <c r="BZ26" s="170">
        <v>62</v>
      </c>
      <c r="CA26" s="170">
        <v>0</v>
      </c>
      <c r="CB26" s="184" t="s">
        <v>126</v>
      </c>
      <c r="CD26" s="185">
        <v>0</v>
      </c>
      <c r="CE26" s="166">
        <v>62</v>
      </c>
      <c r="CF26" s="167">
        <v>-1</v>
      </c>
      <c r="CG26" s="168">
        <v>62</v>
      </c>
      <c r="CH26" s="168">
        <v>0</v>
      </c>
      <c r="CI26" s="181" t="s">
        <v>126</v>
      </c>
      <c r="CJ26" s="170">
        <v>62</v>
      </c>
      <c r="CK26" s="170">
        <v>0</v>
      </c>
      <c r="CL26" s="184" t="s">
        <v>126</v>
      </c>
      <c r="CN26" s="185">
        <v>0</v>
      </c>
      <c r="CO26" s="166">
        <v>0</v>
      </c>
      <c r="CP26" s="167" t="s">
        <v>126</v>
      </c>
      <c r="CQ26" s="168">
        <v>62</v>
      </c>
      <c r="CR26" s="168">
        <v>0</v>
      </c>
      <c r="CS26" s="181" t="s">
        <v>126</v>
      </c>
      <c r="CT26" s="170">
        <v>62</v>
      </c>
      <c r="CU26" s="170">
        <v>0</v>
      </c>
      <c r="CV26" s="184" t="s">
        <v>126</v>
      </c>
      <c r="CX26" s="185">
        <v>0</v>
      </c>
      <c r="CY26" s="166">
        <v>0</v>
      </c>
      <c r="CZ26" s="167" t="s">
        <v>126</v>
      </c>
      <c r="DA26" s="168">
        <v>0</v>
      </c>
      <c r="DB26" s="168">
        <v>62</v>
      </c>
      <c r="DC26" s="181">
        <v>-1</v>
      </c>
      <c r="DD26" s="170">
        <v>62</v>
      </c>
      <c r="DE26" s="170">
        <v>0</v>
      </c>
      <c r="DF26" s="184" t="s">
        <v>126</v>
      </c>
      <c r="DH26" s="185">
        <v>0</v>
      </c>
      <c r="DI26" s="166">
        <v>0</v>
      </c>
      <c r="DJ26" s="167" t="s">
        <v>126</v>
      </c>
      <c r="DK26" s="168">
        <v>0</v>
      </c>
      <c r="DL26" s="168">
        <v>62</v>
      </c>
      <c r="DM26" s="181">
        <v>-1</v>
      </c>
      <c r="DN26" s="170">
        <v>62</v>
      </c>
      <c r="DO26" s="170">
        <v>0</v>
      </c>
      <c r="DP26" s="184" t="s">
        <v>126</v>
      </c>
    </row>
    <row r="27" spans="1:120" x14ac:dyDescent="0.25">
      <c r="A27" s="157" t="s">
        <v>130</v>
      </c>
      <c r="B27" s="158">
        <v>19</v>
      </c>
      <c r="C27" s="182">
        <v>38</v>
      </c>
      <c r="D27" s="160">
        <v>-0.5</v>
      </c>
      <c r="E27" s="161">
        <v>86</v>
      </c>
      <c r="F27" s="161">
        <v>96</v>
      </c>
      <c r="G27" s="162">
        <v>-0.10416666666666667</v>
      </c>
      <c r="H27" s="163">
        <v>381</v>
      </c>
      <c r="I27" s="163">
        <v>544</v>
      </c>
      <c r="J27" s="164">
        <v>-0.29963235294117646</v>
      </c>
      <c r="K27" s="147"/>
      <c r="L27" s="158">
        <v>21</v>
      </c>
      <c r="M27" s="182">
        <v>19</v>
      </c>
      <c r="N27" s="160">
        <v>0.10526315789473684</v>
      </c>
      <c r="O27" s="161">
        <v>78</v>
      </c>
      <c r="P27" s="161">
        <v>93</v>
      </c>
      <c r="Q27" s="162">
        <v>-0.16129032258064516</v>
      </c>
      <c r="R27" s="163">
        <v>379</v>
      </c>
      <c r="S27" s="163">
        <v>518</v>
      </c>
      <c r="T27" s="164">
        <v>-0.26833976833976836</v>
      </c>
      <c r="U27" s="150"/>
      <c r="V27" s="158">
        <v>11</v>
      </c>
      <c r="W27" s="182">
        <v>21</v>
      </c>
      <c r="X27" s="160">
        <v>-0.47619047619047616</v>
      </c>
      <c r="Y27" s="161">
        <v>51</v>
      </c>
      <c r="Z27" s="161">
        <v>94</v>
      </c>
      <c r="AA27" s="162">
        <v>-0.45744680851063829</v>
      </c>
      <c r="AB27" s="163">
        <v>348</v>
      </c>
      <c r="AC27" s="163">
        <v>506</v>
      </c>
      <c r="AD27" s="164">
        <v>-0.31225296442687744</v>
      </c>
      <c r="AE27" s="149"/>
      <c r="AF27" s="158">
        <v>18</v>
      </c>
      <c r="AG27" s="182">
        <v>11</v>
      </c>
      <c r="AH27" s="160">
        <v>0.63636363636363635</v>
      </c>
      <c r="AI27" s="161">
        <v>50</v>
      </c>
      <c r="AJ27" s="161">
        <v>86</v>
      </c>
      <c r="AK27" s="162">
        <v>-0.41860465116279072</v>
      </c>
      <c r="AL27" s="163">
        <v>321</v>
      </c>
      <c r="AM27" s="163">
        <v>489</v>
      </c>
      <c r="AN27" s="164">
        <v>-0.34355828220858897</v>
      </c>
      <c r="AP27" s="158">
        <v>17</v>
      </c>
      <c r="AQ27" s="182">
        <v>18</v>
      </c>
      <c r="AR27" s="160">
        <v>-5.5555555555555552E-2</v>
      </c>
      <c r="AS27" s="161">
        <v>46</v>
      </c>
      <c r="AT27" s="161">
        <v>78</v>
      </c>
      <c r="AU27" s="162">
        <v>-0.41025641025641024</v>
      </c>
      <c r="AV27" s="163">
        <v>314</v>
      </c>
      <c r="AW27" s="163">
        <v>443</v>
      </c>
      <c r="AX27" s="164">
        <v>-0.29119638826185101</v>
      </c>
      <c r="AZ27" s="158">
        <v>29</v>
      </c>
      <c r="BA27" s="182">
        <v>17</v>
      </c>
      <c r="BB27" s="160">
        <v>0.70588235294117652</v>
      </c>
      <c r="BC27" s="161">
        <v>64</v>
      </c>
      <c r="BD27" s="161">
        <v>51</v>
      </c>
      <c r="BE27" s="162">
        <v>0.25490196078431371</v>
      </c>
      <c r="BF27" s="163">
        <v>314</v>
      </c>
      <c r="BG27" s="163">
        <v>427</v>
      </c>
      <c r="BH27" s="164">
        <v>-0.26463700234192039</v>
      </c>
      <c r="BJ27" s="158">
        <v>6</v>
      </c>
      <c r="BK27" s="182">
        <v>29</v>
      </c>
      <c r="BL27" s="160">
        <v>-0.7931034482758621</v>
      </c>
      <c r="BM27" s="161">
        <v>52</v>
      </c>
      <c r="BN27" s="161">
        <v>50</v>
      </c>
      <c r="BO27" s="162">
        <v>0.04</v>
      </c>
      <c r="BP27" s="163">
        <v>284</v>
      </c>
      <c r="BQ27" s="163">
        <v>444</v>
      </c>
      <c r="BR27" s="164">
        <v>-0.36036036036036034</v>
      </c>
      <c r="BT27" s="158">
        <v>17</v>
      </c>
      <c r="BU27" s="182">
        <v>6</v>
      </c>
      <c r="BV27" s="160">
        <v>1.8333333333333333</v>
      </c>
      <c r="BW27" s="161">
        <v>52</v>
      </c>
      <c r="BX27" s="161">
        <v>46</v>
      </c>
      <c r="BY27" s="162">
        <v>0.13043478260869565</v>
      </c>
      <c r="BZ27" s="163">
        <v>269</v>
      </c>
      <c r="CA27" s="163">
        <v>445</v>
      </c>
      <c r="CB27" s="164">
        <v>-0.39550561797752809</v>
      </c>
      <c r="CD27" s="158">
        <v>14</v>
      </c>
      <c r="CE27" s="182">
        <v>17</v>
      </c>
      <c r="CF27" s="160">
        <v>-0.17647058823529413</v>
      </c>
      <c r="CG27" s="161">
        <v>37</v>
      </c>
      <c r="CH27" s="161">
        <v>64</v>
      </c>
      <c r="CI27" s="162">
        <v>-0.421875</v>
      </c>
      <c r="CJ27" s="163">
        <v>246</v>
      </c>
      <c r="CK27" s="163">
        <v>425</v>
      </c>
      <c r="CL27" s="164">
        <v>-0.42117647058823532</v>
      </c>
      <c r="CN27" s="158">
        <v>14</v>
      </c>
      <c r="CO27" s="182">
        <v>14</v>
      </c>
      <c r="CP27" s="160">
        <v>0</v>
      </c>
      <c r="CQ27" s="161">
        <v>45</v>
      </c>
      <c r="CR27" s="161">
        <v>52</v>
      </c>
      <c r="CS27" s="162">
        <v>-0.13461538461538461</v>
      </c>
      <c r="CT27" s="163">
        <v>233</v>
      </c>
      <c r="CU27" s="163">
        <v>401</v>
      </c>
      <c r="CV27" s="164">
        <v>-0.41895261845386533</v>
      </c>
      <c r="CX27" s="158">
        <v>44</v>
      </c>
      <c r="CY27" s="182">
        <v>14</v>
      </c>
      <c r="CZ27" s="160">
        <v>2.1428571428571428</v>
      </c>
      <c r="DA27" s="161">
        <v>72</v>
      </c>
      <c r="DB27" s="161">
        <v>52</v>
      </c>
      <c r="DC27" s="162">
        <v>0.38461538461538464</v>
      </c>
      <c r="DD27" s="163">
        <v>248</v>
      </c>
      <c r="DE27" s="163">
        <v>394</v>
      </c>
      <c r="DF27" s="164">
        <v>-0.37055837563451777</v>
      </c>
      <c r="DH27" s="158">
        <v>25</v>
      </c>
      <c r="DI27" s="182">
        <v>44</v>
      </c>
      <c r="DJ27" s="160">
        <v>-0.43181818181818182</v>
      </c>
      <c r="DK27" s="161">
        <v>83</v>
      </c>
      <c r="DL27" s="161">
        <v>37</v>
      </c>
      <c r="DM27" s="162">
        <v>1.2432432432432432</v>
      </c>
      <c r="DN27" s="163">
        <v>235</v>
      </c>
      <c r="DO27" s="163">
        <v>393</v>
      </c>
      <c r="DP27" s="164">
        <v>-0.4020356234096692</v>
      </c>
    </row>
    <row r="28" spans="1:120" x14ac:dyDescent="0.25">
      <c r="A28" s="165" t="s">
        <v>123</v>
      </c>
      <c r="B28" s="158">
        <v>19</v>
      </c>
      <c r="C28" s="166">
        <v>36</v>
      </c>
      <c r="D28" s="167">
        <v>-0.47222222222222221</v>
      </c>
      <c r="E28" s="168">
        <v>84</v>
      </c>
      <c r="F28" s="168">
        <v>80</v>
      </c>
      <c r="G28" s="169">
        <v>0.05</v>
      </c>
      <c r="H28" s="170">
        <v>329</v>
      </c>
      <c r="I28" s="170">
        <v>457</v>
      </c>
      <c r="J28" s="171">
        <v>-0.28008752735229758</v>
      </c>
      <c r="K28" s="147"/>
      <c r="L28" s="158">
        <v>21</v>
      </c>
      <c r="M28" s="166">
        <v>19</v>
      </c>
      <c r="N28" s="167">
        <v>0.10526315789473684</v>
      </c>
      <c r="O28" s="168">
        <v>76</v>
      </c>
      <c r="P28" s="168">
        <v>89</v>
      </c>
      <c r="Q28" s="169">
        <v>-0.14606741573033707</v>
      </c>
      <c r="R28" s="170">
        <v>327</v>
      </c>
      <c r="S28" s="170">
        <v>442</v>
      </c>
      <c r="T28" s="171">
        <v>-0.26018099547511314</v>
      </c>
      <c r="U28" s="150"/>
      <c r="V28" s="158">
        <v>11</v>
      </c>
      <c r="W28" s="166">
        <v>21</v>
      </c>
      <c r="X28" s="167">
        <v>-0.47619047619047616</v>
      </c>
      <c r="Y28" s="168">
        <v>51</v>
      </c>
      <c r="Z28" s="168">
        <v>90</v>
      </c>
      <c r="AA28" s="169">
        <v>-0.43333333333333335</v>
      </c>
      <c r="AB28" s="170">
        <v>296</v>
      </c>
      <c r="AC28" s="170">
        <v>450</v>
      </c>
      <c r="AD28" s="171">
        <v>-0.34222222222222221</v>
      </c>
      <c r="AE28" s="149"/>
      <c r="AF28" s="158">
        <v>18</v>
      </c>
      <c r="AG28" s="166">
        <v>11</v>
      </c>
      <c r="AH28" s="167">
        <v>0.63636363636363635</v>
      </c>
      <c r="AI28" s="168">
        <v>50</v>
      </c>
      <c r="AJ28" s="168">
        <v>84</v>
      </c>
      <c r="AK28" s="169">
        <v>-0.40476190476190477</v>
      </c>
      <c r="AL28" s="170">
        <v>286</v>
      </c>
      <c r="AM28" s="170">
        <v>422</v>
      </c>
      <c r="AN28" s="171">
        <v>-0.32227488151658767</v>
      </c>
      <c r="AP28" s="158">
        <v>17</v>
      </c>
      <c r="AQ28" s="166">
        <v>18</v>
      </c>
      <c r="AR28" s="167">
        <v>-5.5555555555555552E-2</v>
      </c>
      <c r="AS28" s="168">
        <v>46</v>
      </c>
      <c r="AT28" s="168">
        <v>76</v>
      </c>
      <c r="AU28" s="169">
        <v>-0.39473684210526316</v>
      </c>
      <c r="AV28" s="170">
        <v>281</v>
      </c>
      <c r="AW28" s="170">
        <v>388</v>
      </c>
      <c r="AX28" s="171">
        <v>-0.27577319587628868</v>
      </c>
      <c r="AZ28" s="158">
        <v>29</v>
      </c>
      <c r="BA28" s="166">
        <v>17</v>
      </c>
      <c r="BB28" s="167">
        <v>0.70588235294117652</v>
      </c>
      <c r="BC28" s="168">
        <v>64</v>
      </c>
      <c r="BD28" s="168">
        <v>51</v>
      </c>
      <c r="BE28" s="169">
        <v>0.25490196078431371</v>
      </c>
      <c r="BF28" s="170">
        <v>281</v>
      </c>
      <c r="BG28" s="170">
        <v>386</v>
      </c>
      <c r="BH28" s="171">
        <v>-0.27202072538860106</v>
      </c>
      <c r="BJ28" s="158">
        <v>6</v>
      </c>
      <c r="BK28" s="166">
        <v>29</v>
      </c>
      <c r="BL28" s="167">
        <v>-0.7931034482758621</v>
      </c>
      <c r="BM28" s="168">
        <v>52</v>
      </c>
      <c r="BN28" s="168">
        <v>50</v>
      </c>
      <c r="BO28" s="169">
        <v>0.04</v>
      </c>
      <c r="BP28" s="170">
        <v>266</v>
      </c>
      <c r="BQ28" s="170">
        <v>390</v>
      </c>
      <c r="BR28" s="171">
        <v>-0.31794871794871793</v>
      </c>
      <c r="BT28" s="158">
        <v>17</v>
      </c>
      <c r="BU28" s="166">
        <v>6</v>
      </c>
      <c r="BV28" s="167">
        <v>1.8333333333333333</v>
      </c>
      <c r="BW28" s="168">
        <v>52</v>
      </c>
      <c r="BX28" s="168">
        <v>46</v>
      </c>
      <c r="BY28" s="169">
        <v>0.13043478260869565</v>
      </c>
      <c r="BZ28" s="170">
        <v>263</v>
      </c>
      <c r="CA28" s="170">
        <v>381</v>
      </c>
      <c r="CB28" s="171">
        <v>-0.30971128608923887</v>
      </c>
      <c r="CD28" s="158">
        <v>14</v>
      </c>
      <c r="CE28" s="166">
        <v>17</v>
      </c>
      <c r="CF28" s="167">
        <v>-0.17647058823529413</v>
      </c>
      <c r="CG28" s="168">
        <v>37</v>
      </c>
      <c r="CH28" s="168">
        <v>64</v>
      </c>
      <c r="CI28" s="169">
        <v>-0.421875</v>
      </c>
      <c r="CJ28" s="170">
        <v>242</v>
      </c>
      <c r="CK28" s="170">
        <v>365</v>
      </c>
      <c r="CL28" s="171">
        <v>-0.33698630136986302</v>
      </c>
      <c r="CN28" s="158">
        <v>14</v>
      </c>
      <c r="CO28" s="166">
        <v>14</v>
      </c>
      <c r="CP28" s="167">
        <v>0</v>
      </c>
      <c r="CQ28" s="168">
        <v>45</v>
      </c>
      <c r="CR28" s="168">
        <v>52</v>
      </c>
      <c r="CS28" s="169">
        <v>-0.13461538461538461</v>
      </c>
      <c r="CT28" s="170">
        <v>231</v>
      </c>
      <c r="CU28" s="170">
        <v>345</v>
      </c>
      <c r="CV28" s="171">
        <v>-0.33043478260869563</v>
      </c>
      <c r="CX28" s="158">
        <v>44</v>
      </c>
      <c r="CY28" s="166">
        <v>14</v>
      </c>
      <c r="CZ28" s="167">
        <v>2.1428571428571428</v>
      </c>
      <c r="DA28" s="168">
        <v>72</v>
      </c>
      <c r="DB28" s="168">
        <v>52</v>
      </c>
      <c r="DC28" s="169">
        <v>0.38461538461538464</v>
      </c>
      <c r="DD28" s="170">
        <v>246</v>
      </c>
      <c r="DE28" s="170">
        <v>342</v>
      </c>
      <c r="DF28" s="171">
        <v>-0.2807017543859649</v>
      </c>
      <c r="DH28" s="158">
        <v>23</v>
      </c>
      <c r="DI28" s="166">
        <v>44</v>
      </c>
      <c r="DJ28" s="167">
        <v>-0.47727272727272729</v>
      </c>
      <c r="DK28" s="168">
        <v>81</v>
      </c>
      <c r="DL28" s="168">
        <v>37</v>
      </c>
      <c r="DM28" s="169">
        <v>1.1891891891891893</v>
      </c>
      <c r="DN28" s="170">
        <v>233</v>
      </c>
      <c r="DO28" s="170">
        <v>341</v>
      </c>
      <c r="DP28" s="171">
        <v>-0.31671554252199413</v>
      </c>
    </row>
    <row r="29" spans="1:120" x14ac:dyDescent="0.25">
      <c r="A29" s="165" t="s">
        <v>124</v>
      </c>
      <c r="B29" s="158">
        <v>0</v>
      </c>
      <c r="C29" s="166">
        <v>0</v>
      </c>
      <c r="D29" s="167" t="s">
        <v>126</v>
      </c>
      <c r="E29" s="168">
        <v>2</v>
      </c>
      <c r="F29" s="168">
        <v>16</v>
      </c>
      <c r="G29" s="169">
        <v>-0.875</v>
      </c>
      <c r="H29" s="170">
        <v>52</v>
      </c>
      <c r="I29" s="170">
        <v>87</v>
      </c>
      <c r="J29" s="171">
        <v>-0.40229885057471265</v>
      </c>
      <c r="K29" s="147"/>
      <c r="L29" s="158">
        <v>0</v>
      </c>
      <c r="M29" s="166">
        <v>0</v>
      </c>
      <c r="N29" s="167" t="s">
        <v>126</v>
      </c>
      <c r="O29" s="168">
        <v>2</v>
      </c>
      <c r="P29" s="168">
        <v>4</v>
      </c>
      <c r="Q29" s="169">
        <v>-0.5</v>
      </c>
      <c r="R29" s="170">
        <v>52</v>
      </c>
      <c r="S29" s="170">
        <v>76</v>
      </c>
      <c r="T29" s="171">
        <v>-0.31578947368421051</v>
      </c>
      <c r="U29" s="150"/>
      <c r="V29" s="158">
        <v>0</v>
      </c>
      <c r="W29" s="166">
        <v>0</v>
      </c>
      <c r="X29" s="167" t="s">
        <v>126</v>
      </c>
      <c r="Y29" s="168">
        <v>0</v>
      </c>
      <c r="Z29" s="168">
        <v>4</v>
      </c>
      <c r="AA29" s="169">
        <v>-1</v>
      </c>
      <c r="AB29" s="170">
        <v>52</v>
      </c>
      <c r="AC29" s="170">
        <v>56</v>
      </c>
      <c r="AD29" s="171">
        <v>-7.1428571428571425E-2</v>
      </c>
      <c r="AE29" s="149"/>
      <c r="AF29" s="158" t="s">
        <v>126</v>
      </c>
      <c r="AG29" s="166">
        <v>0</v>
      </c>
      <c r="AH29" s="167" t="s">
        <v>126</v>
      </c>
      <c r="AI29" s="168">
        <v>0</v>
      </c>
      <c r="AJ29" s="168">
        <v>2</v>
      </c>
      <c r="AK29" s="169">
        <v>-1</v>
      </c>
      <c r="AL29" s="170">
        <v>35</v>
      </c>
      <c r="AM29" s="170">
        <v>67</v>
      </c>
      <c r="AN29" s="171">
        <v>-0.47761194029850745</v>
      </c>
      <c r="AP29" s="158" t="s">
        <v>126</v>
      </c>
      <c r="AQ29" s="166">
        <v>0</v>
      </c>
      <c r="AR29" s="167" t="s">
        <v>126</v>
      </c>
      <c r="AS29" s="168">
        <v>0</v>
      </c>
      <c r="AT29" s="168">
        <v>2</v>
      </c>
      <c r="AU29" s="169">
        <v>-1</v>
      </c>
      <c r="AV29" s="170">
        <v>33</v>
      </c>
      <c r="AW29" s="170">
        <v>55</v>
      </c>
      <c r="AX29" s="171">
        <v>-0.4</v>
      </c>
      <c r="AZ29" s="158">
        <v>0</v>
      </c>
      <c r="BA29" s="166">
        <v>0</v>
      </c>
      <c r="BB29" s="167" t="s">
        <v>126</v>
      </c>
      <c r="BC29" s="168">
        <v>0</v>
      </c>
      <c r="BD29" s="168">
        <v>0</v>
      </c>
      <c r="BE29" s="181" t="s">
        <v>126</v>
      </c>
      <c r="BF29" s="170">
        <v>33</v>
      </c>
      <c r="BG29" s="170">
        <v>41</v>
      </c>
      <c r="BH29" s="171">
        <v>-0.1951219512195122</v>
      </c>
      <c r="BJ29" s="158">
        <v>0</v>
      </c>
      <c r="BK29" s="166">
        <v>0</v>
      </c>
      <c r="BL29" s="167" t="s">
        <v>126</v>
      </c>
      <c r="BM29" s="168">
        <v>0</v>
      </c>
      <c r="BN29" s="168">
        <v>0</v>
      </c>
      <c r="BO29" s="181" t="s">
        <v>126</v>
      </c>
      <c r="BP29" s="170">
        <v>18</v>
      </c>
      <c r="BQ29" s="170">
        <v>54</v>
      </c>
      <c r="BR29" s="171">
        <v>-0.66666666666666663</v>
      </c>
      <c r="BT29" s="158" t="s">
        <v>126</v>
      </c>
      <c r="BU29" s="166">
        <v>0</v>
      </c>
      <c r="BV29" s="167" t="s">
        <v>126</v>
      </c>
      <c r="BW29" s="168">
        <v>0</v>
      </c>
      <c r="BX29" s="168">
        <v>0</v>
      </c>
      <c r="BY29" s="181" t="s">
        <v>126</v>
      </c>
      <c r="BZ29" s="170">
        <v>6</v>
      </c>
      <c r="CA29" s="170">
        <v>64</v>
      </c>
      <c r="CB29" s="171">
        <v>-0.90625</v>
      </c>
      <c r="CD29" s="158" t="s">
        <v>126</v>
      </c>
      <c r="CE29" s="166">
        <v>0</v>
      </c>
      <c r="CF29" s="167" t="s">
        <v>126</v>
      </c>
      <c r="CG29" s="168">
        <v>0</v>
      </c>
      <c r="CH29" s="168">
        <v>0</v>
      </c>
      <c r="CI29" s="181" t="s">
        <v>126</v>
      </c>
      <c r="CJ29" s="170">
        <v>4</v>
      </c>
      <c r="CK29" s="170">
        <v>60</v>
      </c>
      <c r="CL29" s="171">
        <v>-0.93333333333333335</v>
      </c>
      <c r="CN29" s="158" t="s">
        <v>126</v>
      </c>
      <c r="CO29" s="166">
        <v>0</v>
      </c>
      <c r="CP29" s="167" t="s">
        <v>126</v>
      </c>
      <c r="CQ29" s="168">
        <v>0</v>
      </c>
      <c r="CR29" s="168">
        <v>0</v>
      </c>
      <c r="CS29" s="181" t="s">
        <v>126</v>
      </c>
      <c r="CT29" s="170">
        <v>2</v>
      </c>
      <c r="CU29" s="170">
        <v>56</v>
      </c>
      <c r="CV29" s="171">
        <v>-0.9642857142857143</v>
      </c>
      <c r="CX29" s="158" t="s">
        <v>126</v>
      </c>
      <c r="CY29" s="166">
        <v>0</v>
      </c>
      <c r="CZ29" s="167" t="s">
        <v>126</v>
      </c>
      <c r="DA29" s="168">
        <v>0</v>
      </c>
      <c r="DB29" s="168">
        <v>0</v>
      </c>
      <c r="DC29" s="181" t="s">
        <v>126</v>
      </c>
      <c r="DD29" s="170">
        <v>2</v>
      </c>
      <c r="DE29" s="170">
        <v>52</v>
      </c>
      <c r="DF29" s="171">
        <v>-0.96153846153846156</v>
      </c>
      <c r="DH29" s="158">
        <v>2</v>
      </c>
      <c r="DI29" s="166">
        <v>0</v>
      </c>
      <c r="DJ29" s="167" t="s">
        <v>126</v>
      </c>
      <c r="DK29" s="168">
        <v>2</v>
      </c>
      <c r="DL29" s="168">
        <v>0</v>
      </c>
      <c r="DM29" s="181" t="s">
        <v>126</v>
      </c>
      <c r="DN29" s="170">
        <v>2</v>
      </c>
      <c r="DO29" s="170">
        <v>52</v>
      </c>
      <c r="DP29" s="171">
        <v>-0.96153846153846156</v>
      </c>
    </row>
    <row r="30" spans="1:120" x14ac:dyDescent="0.25">
      <c r="A30" s="165" t="s">
        <v>125</v>
      </c>
      <c r="B30" s="158">
        <v>0</v>
      </c>
      <c r="C30" s="166">
        <v>0</v>
      </c>
      <c r="D30" s="167" t="s">
        <v>126</v>
      </c>
      <c r="E30" s="168">
        <v>0</v>
      </c>
      <c r="F30" s="168">
        <v>0</v>
      </c>
      <c r="G30" s="181" t="s">
        <v>126</v>
      </c>
      <c r="H30" s="170">
        <v>0</v>
      </c>
      <c r="I30" s="170">
        <v>0</v>
      </c>
      <c r="J30" s="184" t="s">
        <v>126</v>
      </c>
      <c r="K30" s="146"/>
      <c r="L30" s="158">
        <v>0</v>
      </c>
      <c r="M30" s="166">
        <v>0</v>
      </c>
      <c r="N30" s="167" t="s">
        <v>126</v>
      </c>
      <c r="O30" s="168">
        <v>0</v>
      </c>
      <c r="P30" s="168">
        <v>0</v>
      </c>
      <c r="Q30" s="181" t="s">
        <v>126</v>
      </c>
      <c r="R30" s="170">
        <v>0</v>
      </c>
      <c r="S30" s="170">
        <v>0</v>
      </c>
      <c r="T30" s="184" t="s">
        <v>126</v>
      </c>
      <c r="U30" s="146"/>
      <c r="V30" s="158">
        <v>0</v>
      </c>
      <c r="W30" s="166">
        <v>0</v>
      </c>
      <c r="X30" s="167" t="s">
        <v>126</v>
      </c>
      <c r="Y30" s="168">
        <v>0</v>
      </c>
      <c r="Z30" s="168">
        <v>0</v>
      </c>
      <c r="AA30" s="181" t="s">
        <v>126</v>
      </c>
      <c r="AB30" s="170">
        <v>0</v>
      </c>
      <c r="AC30" s="170">
        <v>0</v>
      </c>
      <c r="AD30" s="184" t="s">
        <v>126</v>
      </c>
      <c r="AE30" s="146"/>
      <c r="AF30" s="158" t="s">
        <v>126</v>
      </c>
      <c r="AG30" s="166">
        <v>0</v>
      </c>
      <c r="AH30" s="167" t="s">
        <v>126</v>
      </c>
      <c r="AI30" s="168">
        <v>0</v>
      </c>
      <c r="AJ30" s="168">
        <v>0</v>
      </c>
      <c r="AK30" s="181" t="s">
        <v>126</v>
      </c>
      <c r="AL30" s="170">
        <v>0</v>
      </c>
      <c r="AM30" s="170">
        <v>0</v>
      </c>
      <c r="AN30" s="184" t="s">
        <v>126</v>
      </c>
      <c r="AP30" s="158" t="s">
        <v>126</v>
      </c>
      <c r="AQ30" s="166">
        <v>0</v>
      </c>
      <c r="AR30" s="167" t="s">
        <v>126</v>
      </c>
      <c r="AS30" s="168">
        <v>0</v>
      </c>
      <c r="AT30" s="168">
        <v>0</v>
      </c>
      <c r="AU30" s="181" t="s">
        <v>126</v>
      </c>
      <c r="AV30" s="170">
        <v>0</v>
      </c>
      <c r="AW30" s="170">
        <v>0</v>
      </c>
      <c r="AX30" s="184" t="s">
        <v>126</v>
      </c>
      <c r="AZ30" s="158">
        <v>0</v>
      </c>
      <c r="BA30" s="166">
        <v>0</v>
      </c>
      <c r="BB30" s="167" t="s">
        <v>126</v>
      </c>
      <c r="BC30" s="168">
        <v>0</v>
      </c>
      <c r="BD30" s="168">
        <v>0</v>
      </c>
      <c r="BE30" s="181" t="s">
        <v>126</v>
      </c>
      <c r="BF30" s="170">
        <v>0</v>
      </c>
      <c r="BG30" s="170">
        <v>0</v>
      </c>
      <c r="BH30" s="184" t="s">
        <v>126</v>
      </c>
      <c r="BJ30" s="158">
        <v>0</v>
      </c>
      <c r="BK30" s="166">
        <v>0</v>
      </c>
      <c r="BL30" s="167" t="s">
        <v>126</v>
      </c>
      <c r="BM30" s="168">
        <v>0</v>
      </c>
      <c r="BN30" s="168">
        <v>0</v>
      </c>
      <c r="BO30" s="181" t="s">
        <v>126</v>
      </c>
      <c r="BP30" s="170">
        <v>0</v>
      </c>
      <c r="BQ30" s="170">
        <v>0</v>
      </c>
      <c r="BR30" s="184" t="s">
        <v>126</v>
      </c>
      <c r="BT30" s="158" t="s">
        <v>126</v>
      </c>
      <c r="BU30" s="166">
        <v>0</v>
      </c>
      <c r="BV30" s="167" t="s">
        <v>126</v>
      </c>
      <c r="BW30" s="168">
        <v>0</v>
      </c>
      <c r="BX30" s="168">
        <v>0</v>
      </c>
      <c r="BY30" s="181" t="s">
        <v>126</v>
      </c>
      <c r="BZ30" s="170">
        <v>0</v>
      </c>
      <c r="CA30" s="170">
        <v>0</v>
      </c>
      <c r="CB30" s="184" t="s">
        <v>126</v>
      </c>
      <c r="CD30" s="158" t="s">
        <v>126</v>
      </c>
      <c r="CE30" s="166">
        <v>0</v>
      </c>
      <c r="CF30" s="167" t="s">
        <v>126</v>
      </c>
      <c r="CG30" s="168">
        <v>0</v>
      </c>
      <c r="CH30" s="168">
        <v>0</v>
      </c>
      <c r="CI30" s="181" t="s">
        <v>126</v>
      </c>
      <c r="CJ30" s="170">
        <v>0</v>
      </c>
      <c r="CK30" s="170">
        <v>0</v>
      </c>
      <c r="CL30" s="184" t="s">
        <v>126</v>
      </c>
      <c r="CN30" s="158" t="s">
        <v>126</v>
      </c>
      <c r="CO30" s="166">
        <v>0</v>
      </c>
      <c r="CP30" s="167" t="s">
        <v>126</v>
      </c>
      <c r="CQ30" s="168">
        <v>0</v>
      </c>
      <c r="CR30" s="168">
        <v>0</v>
      </c>
      <c r="CS30" s="181" t="s">
        <v>126</v>
      </c>
      <c r="CT30" s="170">
        <v>0</v>
      </c>
      <c r="CU30" s="170">
        <v>0</v>
      </c>
      <c r="CV30" s="184" t="s">
        <v>126</v>
      </c>
      <c r="CX30" s="158" t="s">
        <v>126</v>
      </c>
      <c r="CY30" s="166">
        <v>0</v>
      </c>
      <c r="CZ30" s="167" t="s">
        <v>126</v>
      </c>
      <c r="DA30" s="168">
        <v>0</v>
      </c>
      <c r="DB30" s="168">
        <v>0</v>
      </c>
      <c r="DC30" s="181" t="s">
        <v>126</v>
      </c>
      <c r="DD30" s="170">
        <v>0</v>
      </c>
      <c r="DE30" s="170">
        <v>0</v>
      </c>
      <c r="DF30" s="184" t="s">
        <v>126</v>
      </c>
      <c r="DH30" s="158" t="s">
        <v>126</v>
      </c>
      <c r="DI30" s="166">
        <v>0</v>
      </c>
      <c r="DJ30" s="167" t="s">
        <v>126</v>
      </c>
      <c r="DK30" s="168">
        <v>0</v>
      </c>
      <c r="DL30" s="168">
        <v>0</v>
      </c>
      <c r="DM30" s="181" t="s">
        <v>126</v>
      </c>
      <c r="DN30" s="170">
        <v>0</v>
      </c>
      <c r="DO30" s="170">
        <v>0</v>
      </c>
      <c r="DP30" s="184" t="s">
        <v>126</v>
      </c>
    </row>
    <row r="31" spans="1:120" x14ac:dyDescent="0.25">
      <c r="A31" s="157" t="s">
        <v>131</v>
      </c>
      <c r="B31" s="158">
        <v>75</v>
      </c>
      <c r="C31" s="182">
        <v>73</v>
      </c>
      <c r="D31" s="160">
        <v>2.7397260273972601E-2</v>
      </c>
      <c r="E31" s="161">
        <v>226</v>
      </c>
      <c r="F31" s="161">
        <v>221</v>
      </c>
      <c r="G31" s="162">
        <v>2.2624434389140271E-2</v>
      </c>
      <c r="H31" s="163">
        <v>926</v>
      </c>
      <c r="I31" s="163">
        <v>1545</v>
      </c>
      <c r="J31" s="164">
        <v>-0.40064724919093853</v>
      </c>
      <c r="K31" s="115"/>
      <c r="L31" s="158">
        <v>113</v>
      </c>
      <c r="M31" s="182">
        <v>75</v>
      </c>
      <c r="N31" s="160">
        <v>0.50666666666666671</v>
      </c>
      <c r="O31" s="161">
        <v>261</v>
      </c>
      <c r="P31" s="161">
        <v>208</v>
      </c>
      <c r="Q31" s="162">
        <v>0.25480769230769229</v>
      </c>
      <c r="R31" s="163">
        <v>928</v>
      </c>
      <c r="S31" s="163">
        <v>1497</v>
      </c>
      <c r="T31" s="164">
        <v>-0.38009352037408151</v>
      </c>
      <c r="U31" s="115"/>
      <c r="V31" s="158">
        <v>68</v>
      </c>
      <c r="W31" s="182">
        <v>113</v>
      </c>
      <c r="X31" s="160">
        <v>-0.39823008849557523</v>
      </c>
      <c r="Y31" s="161">
        <v>256</v>
      </c>
      <c r="Z31" s="161">
        <v>210</v>
      </c>
      <c r="AA31" s="162">
        <v>0.21904761904761905</v>
      </c>
      <c r="AB31" s="163">
        <v>902</v>
      </c>
      <c r="AC31" s="163">
        <v>1406</v>
      </c>
      <c r="AD31" s="164">
        <v>-0.35846372688477951</v>
      </c>
      <c r="AE31" s="115"/>
      <c r="AF31" s="158">
        <v>78</v>
      </c>
      <c r="AG31" s="182">
        <v>68</v>
      </c>
      <c r="AH31" s="160">
        <v>0.14705882352941177</v>
      </c>
      <c r="AI31" s="161">
        <v>259</v>
      </c>
      <c r="AJ31" s="161">
        <v>226</v>
      </c>
      <c r="AK31" s="162">
        <v>0.14601769911504425</v>
      </c>
      <c r="AL31" s="163">
        <v>902</v>
      </c>
      <c r="AM31" s="163">
        <v>1300</v>
      </c>
      <c r="AN31" s="164">
        <v>-0.30615384615384617</v>
      </c>
      <c r="AP31" s="158">
        <v>93</v>
      </c>
      <c r="AQ31" s="182">
        <v>78</v>
      </c>
      <c r="AR31" s="160">
        <v>0.19230769230769232</v>
      </c>
      <c r="AS31" s="161">
        <v>239</v>
      </c>
      <c r="AT31" s="161">
        <v>261</v>
      </c>
      <c r="AU31" s="162">
        <v>-8.4291187739463605E-2</v>
      </c>
      <c r="AV31" s="163">
        <v>887</v>
      </c>
      <c r="AW31" s="163">
        <v>1291</v>
      </c>
      <c r="AX31" s="164">
        <v>-0.31293570875290472</v>
      </c>
      <c r="AZ31" s="158">
        <v>54</v>
      </c>
      <c r="BA31" s="182">
        <v>93</v>
      </c>
      <c r="BB31" s="160">
        <v>-0.41935483870967744</v>
      </c>
      <c r="BC31" s="161">
        <v>225</v>
      </c>
      <c r="BD31" s="161">
        <v>256</v>
      </c>
      <c r="BE31" s="162">
        <v>-0.12109375</v>
      </c>
      <c r="BF31" s="163">
        <v>893</v>
      </c>
      <c r="BG31" s="163">
        <v>1210</v>
      </c>
      <c r="BH31" s="164">
        <v>-0.26198347107438019</v>
      </c>
      <c r="BJ31" s="158">
        <v>27</v>
      </c>
      <c r="BK31" s="182">
        <v>54</v>
      </c>
      <c r="BL31" s="160">
        <v>-0.5</v>
      </c>
      <c r="BM31" s="161">
        <v>174</v>
      </c>
      <c r="BN31" s="161">
        <v>259</v>
      </c>
      <c r="BO31" s="162">
        <v>-0.3281853281853282</v>
      </c>
      <c r="BP31" s="163">
        <v>880</v>
      </c>
      <c r="BQ31" s="163">
        <v>1138</v>
      </c>
      <c r="BR31" s="164">
        <v>-0.22671353251318102</v>
      </c>
      <c r="BT31" s="158">
        <v>73</v>
      </c>
      <c r="BU31" s="182">
        <v>27</v>
      </c>
      <c r="BV31" s="160">
        <v>1.7037037037037037</v>
      </c>
      <c r="BW31" s="161">
        <v>154</v>
      </c>
      <c r="BX31" s="161">
        <v>239</v>
      </c>
      <c r="BY31" s="162">
        <v>-0.35564853556485354</v>
      </c>
      <c r="BZ31" s="163">
        <v>862</v>
      </c>
      <c r="CA31" s="163">
        <v>1128</v>
      </c>
      <c r="CB31" s="164">
        <v>-0.23581560283687944</v>
      </c>
      <c r="CD31" s="158">
        <v>68</v>
      </c>
      <c r="CE31" s="182">
        <v>73</v>
      </c>
      <c r="CF31" s="160">
        <v>-6.8493150684931503E-2</v>
      </c>
      <c r="CG31" s="161">
        <v>168</v>
      </c>
      <c r="CH31" s="161">
        <v>225</v>
      </c>
      <c r="CI31" s="162">
        <v>-0.25333333333333335</v>
      </c>
      <c r="CJ31" s="163">
        <v>859</v>
      </c>
      <c r="CK31" s="163">
        <v>1084</v>
      </c>
      <c r="CL31" s="164">
        <v>-0.20756457564575645</v>
      </c>
      <c r="CN31" s="158">
        <v>74</v>
      </c>
      <c r="CO31" s="182">
        <v>68</v>
      </c>
      <c r="CP31" s="160">
        <v>8.8235294117647065E-2</v>
      </c>
      <c r="CQ31" s="161">
        <v>215</v>
      </c>
      <c r="CR31" s="161">
        <v>174</v>
      </c>
      <c r="CS31" s="162">
        <v>0.23563218390804597</v>
      </c>
      <c r="CT31" s="163">
        <v>874</v>
      </c>
      <c r="CU31" s="163">
        <v>1025</v>
      </c>
      <c r="CV31" s="164">
        <v>-0.1473170731707317</v>
      </c>
      <c r="CX31" s="158">
        <v>108</v>
      </c>
      <c r="CY31" s="182">
        <v>74</v>
      </c>
      <c r="CZ31" s="160">
        <v>0.45945945945945948</v>
      </c>
      <c r="DA31" s="161">
        <v>250</v>
      </c>
      <c r="DB31" s="161">
        <v>154</v>
      </c>
      <c r="DC31" s="162">
        <v>0.62337662337662336</v>
      </c>
      <c r="DD31" s="163">
        <v>904</v>
      </c>
      <c r="DE31" s="163">
        <v>1003</v>
      </c>
      <c r="DF31" s="164">
        <v>-9.8703888334995021E-2</v>
      </c>
      <c r="DH31" s="158">
        <v>70</v>
      </c>
      <c r="DI31" s="182">
        <v>108</v>
      </c>
      <c r="DJ31" s="160">
        <v>-0.35185185185185186</v>
      </c>
      <c r="DK31" s="161">
        <v>252</v>
      </c>
      <c r="DL31" s="161">
        <v>168</v>
      </c>
      <c r="DM31" s="162">
        <v>0.5</v>
      </c>
      <c r="DN31" s="163">
        <v>901</v>
      </c>
      <c r="DO31" s="163">
        <v>945</v>
      </c>
      <c r="DP31" s="164">
        <v>-4.656084656084656E-2</v>
      </c>
    </row>
    <row r="32" spans="1:120" x14ac:dyDescent="0.25">
      <c r="A32" s="165" t="s">
        <v>123</v>
      </c>
      <c r="B32" s="158">
        <v>67</v>
      </c>
      <c r="C32" s="186">
        <v>63</v>
      </c>
      <c r="D32" s="167">
        <v>6.3492063492063489E-2</v>
      </c>
      <c r="E32" s="168">
        <v>202</v>
      </c>
      <c r="F32" s="187">
        <v>179</v>
      </c>
      <c r="G32" s="169">
        <v>0.12849162011173185</v>
      </c>
      <c r="H32" s="188">
        <v>783</v>
      </c>
      <c r="I32" s="188">
        <v>1079</v>
      </c>
      <c r="J32" s="171">
        <v>-0.27432808155699723</v>
      </c>
      <c r="K32" s="115"/>
      <c r="L32" s="158">
        <v>68</v>
      </c>
      <c r="M32" s="186">
        <v>67</v>
      </c>
      <c r="N32" s="167">
        <v>1.4925373134328358E-2</v>
      </c>
      <c r="O32" s="168">
        <v>198</v>
      </c>
      <c r="P32" s="187">
        <v>186</v>
      </c>
      <c r="Q32" s="169">
        <v>6.4516129032258063E-2</v>
      </c>
      <c r="R32" s="188">
        <v>754</v>
      </c>
      <c r="S32" s="188">
        <v>1082</v>
      </c>
      <c r="T32" s="171">
        <v>-0.30314232902033272</v>
      </c>
      <c r="U32" s="115"/>
      <c r="V32" s="158">
        <v>64</v>
      </c>
      <c r="W32" s="186">
        <v>68</v>
      </c>
      <c r="X32" s="167">
        <v>-5.8823529411764705E-2</v>
      </c>
      <c r="Y32" s="168">
        <v>199</v>
      </c>
      <c r="Z32" s="187">
        <v>190</v>
      </c>
      <c r="AA32" s="169">
        <v>4.736842105263158E-2</v>
      </c>
      <c r="AB32" s="188">
        <v>736</v>
      </c>
      <c r="AC32" s="188">
        <v>1055</v>
      </c>
      <c r="AD32" s="171">
        <v>-0.30236966824644551</v>
      </c>
      <c r="AE32" s="115"/>
      <c r="AF32" s="158">
        <v>69</v>
      </c>
      <c r="AG32" s="186">
        <v>64</v>
      </c>
      <c r="AH32" s="167">
        <v>7.8125E-2</v>
      </c>
      <c r="AI32" s="168">
        <v>201</v>
      </c>
      <c r="AJ32" s="187">
        <v>202</v>
      </c>
      <c r="AK32" s="169">
        <v>-4.9504950495049506E-3</v>
      </c>
      <c r="AL32" s="188">
        <v>733</v>
      </c>
      <c r="AM32" s="188">
        <v>1029</v>
      </c>
      <c r="AN32" s="171">
        <v>-0.28765792031098153</v>
      </c>
      <c r="AP32" s="158">
        <v>81</v>
      </c>
      <c r="AQ32" s="186">
        <v>69</v>
      </c>
      <c r="AR32" s="167">
        <v>0.17391304347826086</v>
      </c>
      <c r="AS32" s="168">
        <v>214</v>
      </c>
      <c r="AT32" s="187">
        <v>198</v>
      </c>
      <c r="AU32" s="169">
        <v>8.0808080808080815E-2</v>
      </c>
      <c r="AV32" s="188">
        <v>747</v>
      </c>
      <c r="AW32" s="188">
        <v>1022</v>
      </c>
      <c r="AX32" s="171">
        <v>-0.2690802348336595</v>
      </c>
      <c r="AZ32" s="158">
        <v>48</v>
      </c>
      <c r="BA32" s="186">
        <v>81</v>
      </c>
      <c r="BB32" s="167">
        <v>-0.40740740740740738</v>
      </c>
      <c r="BC32" s="168">
        <v>198</v>
      </c>
      <c r="BD32" s="187">
        <v>199</v>
      </c>
      <c r="BE32" s="169">
        <v>-5.0251256281407036E-3</v>
      </c>
      <c r="BF32" s="188">
        <v>749</v>
      </c>
      <c r="BG32" s="188">
        <v>995</v>
      </c>
      <c r="BH32" s="171">
        <v>-0.24723618090452262</v>
      </c>
      <c r="BJ32" s="158">
        <v>24</v>
      </c>
      <c r="BK32" s="186">
        <v>48</v>
      </c>
      <c r="BL32" s="167">
        <v>-0.5</v>
      </c>
      <c r="BM32" s="168">
        <v>153</v>
      </c>
      <c r="BN32" s="187">
        <v>201</v>
      </c>
      <c r="BO32" s="169">
        <v>-0.23880597014925373</v>
      </c>
      <c r="BP32" s="188">
        <v>735</v>
      </c>
      <c r="BQ32" s="188">
        <v>933</v>
      </c>
      <c r="BR32" s="171">
        <v>-0.21221864951768488</v>
      </c>
      <c r="BT32" s="158">
        <v>60</v>
      </c>
      <c r="BU32" s="186">
        <v>24</v>
      </c>
      <c r="BV32" s="167">
        <v>1.5</v>
      </c>
      <c r="BW32" s="168">
        <v>132</v>
      </c>
      <c r="BX32" s="187">
        <v>214</v>
      </c>
      <c r="BY32" s="169">
        <v>-0.38317757009345793</v>
      </c>
      <c r="BZ32" s="188">
        <v>730</v>
      </c>
      <c r="CA32" s="188">
        <v>911</v>
      </c>
      <c r="CB32" s="171">
        <v>-0.19868276619099889</v>
      </c>
      <c r="CD32" s="158">
        <v>68</v>
      </c>
      <c r="CE32" s="186">
        <v>60</v>
      </c>
      <c r="CF32" s="167">
        <v>0.13333333333333333</v>
      </c>
      <c r="CG32" s="168">
        <v>152</v>
      </c>
      <c r="CH32" s="187">
        <v>198</v>
      </c>
      <c r="CI32" s="169">
        <v>-0.23232323232323232</v>
      </c>
      <c r="CJ32" s="188">
        <v>739</v>
      </c>
      <c r="CK32" s="188">
        <v>880</v>
      </c>
      <c r="CL32" s="171">
        <v>-0.16022727272727272</v>
      </c>
      <c r="CN32" s="158">
        <v>60</v>
      </c>
      <c r="CO32" s="186">
        <v>68</v>
      </c>
      <c r="CP32" s="167">
        <v>-0.11764705882352941</v>
      </c>
      <c r="CQ32" s="168">
        <v>188</v>
      </c>
      <c r="CR32" s="187">
        <v>153</v>
      </c>
      <c r="CS32" s="169">
        <v>0.22875816993464052</v>
      </c>
      <c r="CT32" s="188">
        <v>744</v>
      </c>
      <c r="CU32" s="188">
        <v>847</v>
      </c>
      <c r="CV32" s="171">
        <v>-0.12160566706021252</v>
      </c>
      <c r="CX32" s="158">
        <v>108</v>
      </c>
      <c r="CY32" s="186">
        <v>60</v>
      </c>
      <c r="CZ32" s="167">
        <v>0.8</v>
      </c>
      <c r="DA32" s="168">
        <v>236</v>
      </c>
      <c r="DB32" s="187">
        <v>132</v>
      </c>
      <c r="DC32" s="169">
        <v>0.78787878787878785</v>
      </c>
      <c r="DD32" s="188">
        <v>780</v>
      </c>
      <c r="DE32" s="188">
        <v>845</v>
      </c>
      <c r="DF32" s="171">
        <v>-7.6923076923076927E-2</v>
      </c>
      <c r="DH32" s="158">
        <v>62</v>
      </c>
      <c r="DI32" s="186">
        <v>108</v>
      </c>
      <c r="DJ32" s="167">
        <v>-0.42592592592592593</v>
      </c>
      <c r="DK32" s="168">
        <v>230</v>
      </c>
      <c r="DL32" s="187">
        <v>152</v>
      </c>
      <c r="DM32" s="169">
        <v>0.51315789473684215</v>
      </c>
      <c r="DN32" s="188">
        <v>779</v>
      </c>
      <c r="DO32" s="188">
        <v>788</v>
      </c>
      <c r="DP32" s="171">
        <v>-1.1421319796954314E-2</v>
      </c>
    </row>
    <row r="33" spans="1:120" x14ac:dyDescent="0.25">
      <c r="A33" s="165" t="s">
        <v>124</v>
      </c>
      <c r="B33" s="158">
        <v>8</v>
      </c>
      <c r="C33" s="186">
        <v>10</v>
      </c>
      <c r="D33" s="167">
        <v>-0.2</v>
      </c>
      <c r="E33" s="168">
        <v>24</v>
      </c>
      <c r="F33" s="187">
        <v>42</v>
      </c>
      <c r="G33" s="169">
        <v>-0.42857142857142855</v>
      </c>
      <c r="H33" s="188">
        <v>107</v>
      </c>
      <c r="I33" s="188">
        <v>408</v>
      </c>
      <c r="J33" s="171">
        <v>-0.73774509803921573</v>
      </c>
      <c r="K33" s="115"/>
      <c r="L33" s="158">
        <v>4</v>
      </c>
      <c r="M33" s="186">
        <v>8</v>
      </c>
      <c r="N33" s="167">
        <v>-0.5</v>
      </c>
      <c r="O33" s="168">
        <v>22</v>
      </c>
      <c r="P33" s="187">
        <v>22</v>
      </c>
      <c r="Q33" s="169">
        <v>0</v>
      </c>
      <c r="R33" s="188">
        <v>97</v>
      </c>
      <c r="S33" s="188">
        <v>357</v>
      </c>
      <c r="T33" s="171">
        <v>-0.72829131652661061</v>
      </c>
      <c r="U33" s="115"/>
      <c r="V33" s="158">
        <v>4</v>
      </c>
      <c r="W33" s="186">
        <v>4</v>
      </c>
      <c r="X33" s="167">
        <v>0</v>
      </c>
      <c r="Y33" s="168">
        <v>16</v>
      </c>
      <c r="Z33" s="187">
        <v>20</v>
      </c>
      <c r="AA33" s="169">
        <v>-0.2</v>
      </c>
      <c r="AB33" s="188">
        <v>97</v>
      </c>
      <c r="AC33" s="188">
        <v>285</v>
      </c>
      <c r="AD33" s="171">
        <v>-0.6596491228070176</v>
      </c>
      <c r="AE33" s="115"/>
      <c r="AF33" s="158">
        <v>9</v>
      </c>
      <c r="AG33" s="186">
        <v>4</v>
      </c>
      <c r="AH33" s="167">
        <v>1.25</v>
      </c>
      <c r="AI33" s="168">
        <v>17</v>
      </c>
      <c r="AJ33" s="187">
        <v>24</v>
      </c>
      <c r="AK33" s="169">
        <v>-0.29166666666666669</v>
      </c>
      <c r="AL33" s="188">
        <v>100</v>
      </c>
      <c r="AM33" s="188">
        <v>263</v>
      </c>
      <c r="AN33" s="171">
        <v>-0.61977186311787069</v>
      </c>
      <c r="AP33" s="158">
        <v>12</v>
      </c>
      <c r="AQ33" s="186">
        <v>9</v>
      </c>
      <c r="AR33" s="167">
        <v>0.33333333333333331</v>
      </c>
      <c r="AS33" s="168">
        <v>25</v>
      </c>
      <c r="AT33" s="187">
        <v>22</v>
      </c>
      <c r="AU33" s="169">
        <v>0.13636363636363635</v>
      </c>
      <c r="AV33" s="188">
        <v>99</v>
      </c>
      <c r="AW33" s="188">
        <v>233</v>
      </c>
      <c r="AX33" s="171">
        <v>-0.57510729613733902</v>
      </c>
      <c r="AZ33" s="158">
        <v>6</v>
      </c>
      <c r="BA33" s="186">
        <v>12</v>
      </c>
      <c r="BB33" s="167">
        <v>-0.5</v>
      </c>
      <c r="BC33" s="168">
        <v>27</v>
      </c>
      <c r="BD33" s="187">
        <v>16</v>
      </c>
      <c r="BE33" s="169">
        <v>0.6875</v>
      </c>
      <c r="BF33" s="188">
        <v>103</v>
      </c>
      <c r="BG33" s="188">
        <v>179</v>
      </c>
      <c r="BH33" s="171">
        <v>-0.42458100558659218</v>
      </c>
      <c r="BJ33" s="158">
        <v>3</v>
      </c>
      <c r="BK33" s="186">
        <v>6</v>
      </c>
      <c r="BL33" s="167">
        <v>-0.5</v>
      </c>
      <c r="BM33" s="168">
        <v>21</v>
      </c>
      <c r="BN33" s="187">
        <v>17</v>
      </c>
      <c r="BO33" s="169">
        <v>0.23529411764705882</v>
      </c>
      <c r="BP33" s="188">
        <v>104</v>
      </c>
      <c r="BQ33" s="188">
        <v>169</v>
      </c>
      <c r="BR33" s="171">
        <v>-0.38461538461538464</v>
      </c>
      <c r="BT33" s="158">
        <v>2</v>
      </c>
      <c r="BU33" s="186">
        <v>3</v>
      </c>
      <c r="BV33" s="167">
        <v>-0.33333333333333331</v>
      </c>
      <c r="BW33" s="168">
        <v>11</v>
      </c>
      <c r="BX33" s="187">
        <v>25</v>
      </c>
      <c r="BY33" s="169">
        <v>-0.56000000000000005</v>
      </c>
      <c r="BZ33" s="188">
        <v>80</v>
      </c>
      <c r="CA33" s="188">
        <v>181</v>
      </c>
      <c r="CB33" s="171">
        <v>-0.55801104972375692</v>
      </c>
      <c r="CD33" s="158" t="s">
        <v>126</v>
      </c>
      <c r="CE33" s="186">
        <v>2</v>
      </c>
      <c r="CF33" s="167" t="e">
        <v>#VALUE!</v>
      </c>
      <c r="CG33" s="168">
        <v>5</v>
      </c>
      <c r="CH33" s="187">
        <v>27</v>
      </c>
      <c r="CI33" s="169">
        <v>-0.81481481481481477</v>
      </c>
      <c r="CJ33" s="188">
        <v>68</v>
      </c>
      <c r="CK33" s="188">
        <v>168</v>
      </c>
      <c r="CL33" s="171">
        <v>-0.59523809523809523</v>
      </c>
      <c r="CN33" s="158">
        <v>14</v>
      </c>
      <c r="CO33" s="186" t="s">
        <v>126</v>
      </c>
      <c r="CP33" s="167" t="e">
        <v>#VALUE!</v>
      </c>
      <c r="CQ33" s="168">
        <v>16</v>
      </c>
      <c r="CR33" s="187">
        <v>21</v>
      </c>
      <c r="CS33" s="169">
        <v>-0.23809523809523808</v>
      </c>
      <c r="CT33" s="188">
        <v>78</v>
      </c>
      <c r="CU33" s="188">
        <v>142</v>
      </c>
      <c r="CV33" s="171">
        <v>-0.45070422535211269</v>
      </c>
      <c r="CX33" s="158" t="s">
        <v>126</v>
      </c>
      <c r="CY33" s="186">
        <v>14</v>
      </c>
      <c r="CZ33" s="167" t="e">
        <v>#VALUE!</v>
      </c>
      <c r="DA33" s="168">
        <v>14</v>
      </c>
      <c r="DB33" s="187">
        <v>11</v>
      </c>
      <c r="DC33" s="169">
        <v>0.27272727272727271</v>
      </c>
      <c r="DD33" s="188">
        <v>72</v>
      </c>
      <c r="DE33" s="188">
        <v>122</v>
      </c>
      <c r="DF33" s="171">
        <v>-0.4098360655737705</v>
      </c>
      <c r="DH33" s="158">
        <v>8</v>
      </c>
      <c r="DI33" s="186" t="s">
        <v>126</v>
      </c>
      <c r="DJ33" s="167" t="e">
        <v>#VALUE!</v>
      </c>
      <c r="DK33" s="168">
        <v>22</v>
      </c>
      <c r="DL33" s="187">
        <v>5</v>
      </c>
      <c r="DM33" s="169">
        <v>3.4</v>
      </c>
      <c r="DN33" s="188">
        <v>70</v>
      </c>
      <c r="DO33" s="188">
        <v>121</v>
      </c>
      <c r="DP33" s="171">
        <v>-0.42148760330578511</v>
      </c>
    </row>
    <row r="34" spans="1:120" x14ac:dyDescent="0.25">
      <c r="A34" s="165" t="s">
        <v>125</v>
      </c>
      <c r="B34" s="158">
        <v>0</v>
      </c>
      <c r="C34" s="189">
        <v>0</v>
      </c>
      <c r="D34" s="167" t="s">
        <v>126</v>
      </c>
      <c r="E34" s="168">
        <v>0</v>
      </c>
      <c r="F34" s="187">
        <v>0</v>
      </c>
      <c r="G34" s="181" t="s">
        <v>126</v>
      </c>
      <c r="H34" s="188">
        <v>36</v>
      </c>
      <c r="I34" s="188">
        <v>58</v>
      </c>
      <c r="J34" s="171">
        <v>-0.37931034482758619</v>
      </c>
      <c r="K34" s="115"/>
      <c r="L34" s="158">
        <v>41</v>
      </c>
      <c r="M34" s="189">
        <v>0</v>
      </c>
      <c r="N34" s="167" t="s">
        <v>126</v>
      </c>
      <c r="O34" s="168">
        <v>41</v>
      </c>
      <c r="P34" s="187">
        <v>0</v>
      </c>
      <c r="Q34" s="181" t="s">
        <v>126</v>
      </c>
      <c r="R34" s="188">
        <v>77</v>
      </c>
      <c r="S34" s="188">
        <v>58</v>
      </c>
      <c r="T34" s="171">
        <v>0.32758620689655171</v>
      </c>
      <c r="U34" s="115"/>
      <c r="V34" s="158">
        <v>0</v>
      </c>
      <c r="W34" s="189">
        <v>41</v>
      </c>
      <c r="X34" s="167">
        <v>-1</v>
      </c>
      <c r="Y34" s="168">
        <v>41</v>
      </c>
      <c r="Z34" s="187">
        <v>0</v>
      </c>
      <c r="AA34" s="181" t="s">
        <v>126</v>
      </c>
      <c r="AB34" s="188">
        <v>69</v>
      </c>
      <c r="AC34" s="188">
        <v>66</v>
      </c>
      <c r="AD34" s="171">
        <v>4.5454545454545456E-2</v>
      </c>
      <c r="AE34" s="115"/>
      <c r="AF34" s="158" t="s">
        <v>126</v>
      </c>
      <c r="AG34" s="189" t="s">
        <v>126</v>
      </c>
      <c r="AH34" s="167" t="e">
        <v>#VALUE!</v>
      </c>
      <c r="AI34" s="168">
        <v>41</v>
      </c>
      <c r="AJ34" s="187">
        <v>0</v>
      </c>
      <c r="AK34" s="181" t="s">
        <v>126</v>
      </c>
      <c r="AL34" s="188">
        <v>69</v>
      </c>
      <c r="AM34" s="188">
        <v>8</v>
      </c>
      <c r="AN34" s="171">
        <v>7.625</v>
      </c>
      <c r="AP34" s="158" t="s">
        <v>126</v>
      </c>
      <c r="AQ34" s="189" t="s">
        <v>126</v>
      </c>
      <c r="AR34" s="167" t="s">
        <v>126</v>
      </c>
      <c r="AS34" s="168">
        <v>0</v>
      </c>
      <c r="AT34" s="187">
        <v>41</v>
      </c>
      <c r="AU34" s="181">
        <v>-1</v>
      </c>
      <c r="AV34" s="188">
        <v>41</v>
      </c>
      <c r="AW34" s="188">
        <v>36</v>
      </c>
      <c r="AX34" s="171">
        <v>0.1388888888888889</v>
      </c>
      <c r="AZ34" s="158">
        <v>0</v>
      </c>
      <c r="BA34" s="189">
        <v>0</v>
      </c>
      <c r="BB34" s="167" t="s">
        <v>126</v>
      </c>
      <c r="BC34" s="168">
        <v>0</v>
      </c>
      <c r="BD34" s="187">
        <v>41</v>
      </c>
      <c r="BE34" s="181">
        <v>-1</v>
      </c>
      <c r="BF34" s="188">
        <v>41</v>
      </c>
      <c r="BG34" s="188">
        <v>36</v>
      </c>
      <c r="BH34" s="171">
        <v>0.1388888888888889</v>
      </c>
      <c r="BJ34" s="158">
        <v>0</v>
      </c>
      <c r="BK34" s="189">
        <v>0</v>
      </c>
      <c r="BL34" s="167" t="s">
        <v>126</v>
      </c>
      <c r="BM34" s="168">
        <v>0</v>
      </c>
      <c r="BN34" s="187">
        <v>41</v>
      </c>
      <c r="BO34" s="181">
        <v>-1</v>
      </c>
      <c r="BP34" s="188">
        <v>41</v>
      </c>
      <c r="BQ34" s="188">
        <v>36</v>
      </c>
      <c r="BR34" s="171">
        <v>0.1388888888888889</v>
      </c>
      <c r="BT34" s="158">
        <v>11</v>
      </c>
      <c r="BU34" s="189">
        <v>0</v>
      </c>
      <c r="BV34" s="167" t="s">
        <v>126</v>
      </c>
      <c r="BW34" s="168">
        <v>11</v>
      </c>
      <c r="BX34" s="187">
        <v>0</v>
      </c>
      <c r="BY34" s="181" t="s">
        <v>126</v>
      </c>
      <c r="BZ34" s="188">
        <v>52</v>
      </c>
      <c r="CA34" s="188">
        <v>36</v>
      </c>
      <c r="CB34" s="171">
        <v>0.44444444444444442</v>
      </c>
      <c r="CD34" s="158" t="s">
        <v>126</v>
      </c>
      <c r="CE34" s="189">
        <v>11</v>
      </c>
      <c r="CF34" s="167" t="e">
        <v>#VALUE!</v>
      </c>
      <c r="CG34" s="168">
        <v>11</v>
      </c>
      <c r="CH34" s="187">
        <v>0</v>
      </c>
      <c r="CI34" s="181" t="s">
        <v>126</v>
      </c>
      <c r="CJ34" s="188">
        <v>52</v>
      </c>
      <c r="CK34" s="188">
        <v>36</v>
      </c>
      <c r="CL34" s="171">
        <v>0.44444444444444442</v>
      </c>
      <c r="CN34" s="158" t="s">
        <v>126</v>
      </c>
      <c r="CO34" s="189" t="s">
        <v>126</v>
      </c>
      <c r="CP34" s="167" t="e">
        <v>#VALUE!</v>
      </c>
      <c r="CQ34" s="168">
        <v>11</v>
      </c>
      <c r="CR34" s="187">
        <v>0</v>
      </c>
      <c r="CS34" s="181" t="s">
        <v>126</v>
      </c>
      <c r="CT34" s="188">
        <v>52</v>
      </c>
      <c r="CU34" s="188">
        <v>36</v>
      </c>
      <c r="CV34" s="171">
        <v>0.44444444444444442</v>
      </c>
      <c r="CX34" s="158" t="s">
        <v>126</v>
      </c>
      <c r="CY34" s="189" t="s">
        <v>126</v>
      </c>
      <c r="CZ34" s="167" t="e">
        <v>#VALUE!</v>
      </c>
      <c r="DA34" s="168">
        <v>0</v>
      </c>
      <c r="DB34" s="187">
        <v>11</v>
      </c>
      <c r="DC34" s="181">
        <v>-1</v>
      </c>
      <c r="DD34" s="188">
        <v>52</v>
      </c>
      <c r="DE34" s="188">
        <v>36</v>
      </c>
      <c r="DF34" s="171">
        <v>0.44444444444444442</v>
      </c>
      <c r="DH34" s="158" t="s">
        <v>126</v>
      </c>
      <c r="DI34" s="189" t="s">
        <v>126</v>
      </c>
      <c r="DJ34" s="167" t="e">
        <v>#VALUE!</v>
      </c>
      <c r="DK34" s="168">
        <v>0</v>
      </c>
      <c r="DL34" s="187">
        <v>11</v>
      </c>
      <c r="DM34" s="181">
        <v>-1</v>
      </c>
      <c r="DN34" s="188">
        <v>52</v>
      </c>
      <c r="DO34" s="188">
        <v>36</v>
      </c>
      <c r="DP34" s="171">
        <v>0.44444444444444442</v>
      </c>
    </row>
    <row r="35" spans="1:120" x14ac:dyDescent="0.25">
      <c r="A35" s="190" t="s">
        <v>132</v>
      </c>
      <c r="B35" s="158">
        <v>116</v>
      </c>
      <c r="C35" s="191">
        <v>85</v>
      </c>
      <c r="D35" s="160">
        <v>0.36470588235294116</v>
      </c>
      <c r="E35" s="161">
        <v>336</v>
      </c>
      <c r="F35" s="192">
        <v>295</v>
      </c>
      <c r="G35" s="162">
        <v>0.13898305084745763</v>
      </c>
      <c r="H35" s="193">
        <v>1324</v>
      </c>
      <c r="I35" s="193">
        <v>1368</v>
      </c>
      <c r="J35" s="164">
        <v>-3.2163742690058478E-2</v>
      </c>
      <c r="K35" s="115"/>
      <c r="L35" s="158">
        <v>68</v>
      </c>
      <c r="M35" s="191">
        <v>116</v>
      </c>
      <c r="N35" s="160">
        <v>-0.41379310344827586</v>
      </c>
      <c r="O35" s="161">
        <v>269</v>
      </c>
      <c r="P35" s="192">
        <v>351</v>
      </c>
      <c r="Q35" s="162">
        <v>-0.23361823361823361</v>
      </c>
      <c r="R35" s="193">
        <v>1280</v>
      </c>
      <c r="S35" s="193">
        <v>1360</v>
      </c>
      <c r="T35" s="164">
        <v>-5.8823529411764705E-2</v>
      </c>
      <c r="U35" s="115"/>
      <c r="V35" s="158">
        <v>60</v>
      </c>
      <c r="W35" s="191">
        <v>68</v>
      </c>
      <c r="X35" s="160">
        <v>-0.11764705882352941</v>
      </c>
      <c r="Y35" s="161">
        <v>244</v>
      </c>
      <c r="Z35" s="192">
        <v>320</v>
      </c>
      <c r="AA35" s="162">
        <v>-0.23749999999999999</v>
      </c>
      <c r="AB35" s="193">
        <v>1214</v>
      </c>
      <c r="AC35" s="193">
        <v>1368</v>
      </c>
      <c r="AD35" s="164">
        <v>-0.11257309941520467</v>
      </c>
      <c r="AE35" s="115"/>
      <c r="AF35" s="158">
        <v>98</v>
      </c>
      <c r="AG35" s="191">
        <v>115</v>
      </c>
      <c r="AH35" s="160">
        <v>-0.14782608695652175</v>
      </c>
      <c r="AI35" s="161">
        <v>281</v>
      </c>
      <c r="AJ35" s="192">
        <v>336</v>
      </c>
      <c r="AK35" s="162">
        <v>-0.16369047619047619</v>
      </c>
      <c r="AL35" s="193">
        <v>1212</v>
      </c>
      <c r="AM35" s="193">
        <v>1371</v>
      </c>
      <c r="AN35" s="164">
        <v>-0.11597374179431072</v>
      </c>
      <c r="AP35" s="158">
        <v>78</v>
      </c>
      <c r="AQ35" s="191">
        <v>98</v>
      </c>
      <c r="AR35" s="160">
        <v>-0.20408163265306123</v>
      </c>
      <c r="AS35" s="161">
        <v>291</v>
      </c>
      <c r="AT35" s="192">
        <v>269</v>
      </c>
      <c r="AU35" s="162">
        <v>8.1784386617100371E-2</v>
      </c>
      <c r="AV35" s="193">
        <v>1187</v>
      </c>
      <c r="AW35" s="193">
        <v>1366</v>
      </c>
      <c r="AX35" s="164">
        <v>-0.13103953147877012</v>
      </c>
      <c r="AZ35" s="158">
        <v>60</v>
      </c>
      <c r="BA35" s="191">
        <v>78</v>
      </c>
      <c r="BB35" s="160">
        <v>-0.23076923076923078</v>
      </c>
      <c r="BC35" s="161">
        <v>236</v>
      </c>
      <c r="BD35" s="192">
        <v>299</v>
      </c>
      <c r="BE35" s="162">
        <v>-0.21070234113712374</v>
      </c>
      <c r="BF35" s="193">
        <v>1137</v>
      </c>
      <c r="BG35" s="193">
        <v>1358</v>
      </c>
      <c r="BH35" s="164">
        <v>-0.16273932253313697</v>
      </c>
      <c r="BJ35" s="158">
        <v>50</v>
      </c>
      <c r="BK35" s="191">
        <v>60</v>
      </c>
      <c r="BL35" s="160">
        <v>-0.16666666666666666</v>
      </c>
      <c r="BM35" s="161">
        <v>188</v>
      </c>
      <c r="BN35" s="192">
        <v>281</v>
      </c>
      <c r="BO35" s="162">
        <v>-0.33096085409252668</v>
      </c>
      <c r="BP35" s="193">
        <v>1100</v>
      </c>
      <c r="BQ35" s="193">
        <v>1361</v>
      </c>
      <c r="BR35" s="164">
        <v>-0.19177075679647318</v>
      </c>
      <c r="BT35" s="158">
        <v>94</v>
      </c>
      <c r="BU35" s="191">
        <v>50</v>
      </c>
      <c r="BV35" s="160">
        <v>0.88</v>
      </c>
      <c r="BW35" s="161">
        <v>204</v>
      </c>
      <c r="BX35" s="192">
        <v>291</v>
      </c>
      <c r="BY35" s="162">
        <v>-0.29896907216494845</v>
      </c>
      <c r="BZ35" s="193">
        <v>1115</v>
      </c>
      <c r="CA35" s="193">
        <v>1340</v>
      </c>
      <c r="CB35" s="164">
        <v>-0.16791044776119404</v>
      </c>
      <c r="CD35" s="158">
        <v>85</v>
      </c>
      <c r="CE35" s="191">
        <v>94</v>
      </c>
      <c r="CF35" s="160">
        <v>-9.5744680851063829E-2</v>
      </c>
      <c r="CG35" s="161">
        <v>229</v>
      </c>
      <c r="CH35" s="192">
        <v>236</v>
      </c>
      <c r="CI35" s="162">
        <v>-2.9661016949152543E-2</v>
      </c>
      <c r="CJ35" s="193">
        <v>1084</v>
      </c>
      <c r="CK35" s="193">
        <v>1351</v>
      </c>
      <c r="CL35" s="164">
        <v>-0.19763138415988157</v>
      </c>
      <c r="CN35" s="158">
        <v>88</v>
      </c>
      <c r="CO35" s="191">
        <v>85</v>
      </c>
      <c r="CP35" s="160">
        <v>3.5294117647058823E-2</v>
      </c>
      <c r="CQ35" s="161">
        <v>267</v>
      </c>
      <c r="CR35" s="192">
        <v>188</v>
      </c>
      <c r="CS35" s="162">
        <v>0.42021276595744683</v>
      </c>
      <c r="CT35" s="193">
        <v>1072</v>
      </c>
      <c r="CU35" s="193">
        <v>1355</v>
      </c>
      <c r="CV35" s="164">
        <v>-0.20885608856088561</v>
      </c>
      <c r="CX35" s="158">
        <v>163</v>
      </c>
      <c r="CY35" s="191">
        <v>88</v>
      </c>
      <c r="CZ35" s="160">
        <v>0.85227272727272729</v>
      </c>
      <c r="DA35" s="161">
        <v>336</v>
      </c>
      <c r="DB35" s="192">
        <v>204</v>
      </c>
      <c r="DC35" s="162">
        <v>0.6470588235294118</v>
      </c>
      <c r="DD35" s="193">
        <v>1100</v>
      </c>
      <c r="DE35" s="193">
        <v>1377</v>
      </c>
      <c r="DF35" s="164">
        <v>-0.20116194625998549</v>
      </c>
      <c r="DH35" s="158">
        <v>151</v>
      </c>
      <c r="DI35" s="191">
        <v>163</v>
      </c>
      <c r="DJ35" s="160">
        <v>-7.3619631901840496E-2</v>
      </c>
      <c r="DK35" s="161">
        <v>402</v>
      </c>
      <c r="DL35" s="192">
        <v>229</v>
      </c>
      <c r="DM35" s="162">
        <v>0.75545851528384278</v>
      </c>
      <c r="DN35" s="193">
        <v>1166</v>
      </c>
      <c r="DO35" s="193">
        <v>1330</v>
      </c>
      <c r="DP35" s="164">
        <v>-0.12330827067669173</v>
      </c>
    </row>
    <row r="36" spans="1:120" x14ac:dyDescent="0.25">
      <c r="A36" s="165" t="s">
        <v>123</v>
      </c>
      <c r="B36" s="158">
        <v>71</v>
      </c>
      <c r="C36" s="166">
        <v>85</v>
      </c>
      <c r="D36" s="167">
        <v>-0.16470588235294117</v>
      </c>
      <c r="E36" s="168">
        <v>255</v>
      </c>
      <c r="F36" s="194">
        <v>290</v>
      </c>
      <c r="G36" s="169">
        <v>-0.1206896551724138</v>
      </c>
      <c r="H36" s="195">
        <v>1138</v>
      </c>
      <c r="I36" s="196">
        <v>1272</v>
      </c>
      <c r="J36" s="171">
        <v>-0.10534591194968554</v>
      </c>
      <c r="K36" s="115"/>
      <c r="L36" s="158">
        <v>68</v>
      </c>
      <c r="M36" s="166">
        <v>71</v>
      </c>
      <c r="N36" s="167">
        <v>-4.2253521126760563E-2</v>
      </c>
      <c r="O36" s="168">
        <v>224</v>
      </c>
      <c r="P36" s="194">
        <v>310</v>
      </c>
      <c r="Q36" s="169">
        <v>-0.27741935483870966</v>
      </c>
      <c r="R36" s="195">
        <v>1102</v>
      </c>
      <c r="S36" s="196">
        <v>1265</v>
      </c>
      <c r="T36" s="171">
        <v>-0.12885375494071147</v>
      </c>
      <c r="U36" s="115"/>
      <c r="V36" s="158">
        <v>58</v>
      </c>
      <c r="W36" s="166">
        <v>68</v>
      </c>
      <c r="X36" s="167">
        <v>-0.14705882352941177</v>
      </c>
      <c r="Y36" s="168">
        <v>197</v>
      </c>
      <c r="Z36" s="194">
        <v>281</v>
      </c>
      <c r="AA36" s="169">
        <v>-0.29893238434163699</v>
      </c>
      <c r="AB36" s="195">
        <v>1047</v>
      </c>
      <c r="AC36" s="196">
        <v>1264</v>
      </c>
      <c r="AD36" s="171">
        <v>-0.17167721518987342</v>
      </c>
      <c r="AE36" s="115"/>
      <c r="AF36" s="158">
        <v>94</v>
      </c>
      <c r="AG36" s="166">
        <v>86</v>
      </c>
      <c r="AH36" s="167">
        <v>9.3023255813953487E-2</v>
      </c>
      <c r="AI36" s="168">
        <v>248</v>
      </c>
      <c r="AJ36" s="194">
        <v>255</v>
      </c>
      <c r="AK36" s="169">
        <v>-2.7450980392156862E-2</v>
      </c>
      <c r="AL36" s="195">
        <v>1075</v>
      </c>
      <c r="AM36" s="196">
        <v>1217</v>
      </c>
      <c r="AN36" s="171">
        <v>-0.11668036154478226</v>
      </c>
      <c r="AP36" s="158">
        <v>78</v>
      </c>
      <c r="AQ36" s="166">
        <v>94</v>
      </c>
      <c r="AR36" s="167">
        <v>-0.1702127659574468</v>
      </c>
      <c r="AS36" s="168">
        <v>258</v>
      </c>
      <c r="AT36" s="194">
        <v>224</v>
      </c>
      <c r="AU36" s="169">
        <v>0.15178571428571427</v>
      </c>
      <c r="AV36" s="195">
        <v>1050</v>
      </c>
      <c r="AW36" s="196">
        <v>1214</v>
      </c>
      <c r="AX36" s="171">
        <v>-0.13509060955518945</v>
      </c>
      <c r="AZ36" s="158">
        <v>60</v>
      </c>
      <c r="BA36" s="166">
        <v>78</v>
      </c>
      <c r="BB36" s="167">
        <v>-0.23076923076923078</v>
      </c>
      <c r="BC36" s="168">
        <v>232</v>
      </c>
      <c r="BD36" s="194">
        <v>225</v>
      </c>
      <c r="BE36" s="169">
        <v>3.111111111111111E-2</v>
      </c>
      <c r="BF36" s="195">
        <v>1016</v>
      </c>
      <c r="BG36" s="196">
        <v>1208</v>
      </c>
      <c r="BH36" s="171">
        <v>-0.15894039735099338</v>
      </c>
      <c r="BJ36" s="158">
        <v>48</v>
      </c>
      <c r="BK36" s="166">
        <v>60</v>
      </c>
      <c r="BL36" s="167">
        <v>-0.2</v>
      </c>
      <c r="BM36" s="168">
        <v>186</v>
      </c>
      <c r="BN36" s="194">
        <v>248</v>
      </c>
      <c r="BO36" s="169">
        <v>-0.25</v>
      </c>
      <c r="BP36" s="195">
        <v>979</v>
      </c>
      <c r="BQ36" s="196">
        <v>1209</v>
      </c>
      <c r="BR36" s="171">
        <v>-0.19023986765922249</v>
      </c>
      <c r="BT36" s="158">
        <v>94</v>
      </c>
      <c r="BU36" s="166">
        <v>48</v>
      </c>
      <c r="BV36" s="167">
        <v>0.95833333333333337</v>
      </c>
      <c r="BW36" s="168">
        <v>202</v>
      </c>
      <c r="BX36" s="194">
        <v>258</v>
      </c>
      <c r="BY36" s="169">
        <v>-0.21705426356589147</v>
      </c>
      <c r="BZ36" s="195">
        <v>994</v>
      </c>
      <c r="CA36" s="196">
        <v>1190</v>
      </c>
      <c r="CB36" s="171">
        <v>-0.16470588235294117</v>
      </c>
      <c r="CD36" s="158">
        <v>79</v>
      </c>
      <c r="CE36" s="166">
        <v>94</v>
      </c>
      <c r="CF36" s="167">
        <v>-0.15957446808510639</v>
      </c>
      <c r="CG36" s="168">
        <v>221</v>
      </c>
      <c r="CH36" s="194">
        <v>232</v>
      </c>
      <c r="CI36" s="169">
        <v>-4.7413793103448273E-2</v>
      </c>
      <c r="CJ36" s="195">
        <v>959</v>
      </c>
      <c r="CK36" s="196">
        <v>1217</v>
      </c>
      <c r="CL36" s="171">
        <v>-0.21199671322925226</v>
      </c>
      <c r="CN36" s="158">
        <v>81</v>
      </c>
      <c r="CO36" s="166">
        <v>79</v>
      </c>
      <c r="CP36" s="167">
        <v>2.5316455696202531E-2</v>
      </c>
      <c r="CQ36" s="168">
        <v>254</v>
      </c>
      <c r="CR36" s="194">
        <v>186</v>
      </c>
      <c r="CS36" s="169">
        <v>0.36559139784946237</v>
      </c>
      <c r="CT36" s="195">
        <v>943</v>
      </c>
      <c r="CU36" s="196">
        <v>1218</v>
      </c>
      <c r="CV36" s="171">
        <v>-0.22577996715927751</v>
      </c>
      <c r="CX36" s="158">
        <v>157</v>
      </c>
      <c r="CY36" s="166">
        <v>81</v>
      </c>
      <c r="CZ36" s="167">
        <v>0.93827160493827155</v>
      </c>
      <c r="DA36" s="168">
        <v>317</v>
      </c>
      <c r="DB36" s="194">
        <v>202</v>
      </c>
      <c r="DC36" s="169">
        <v>0.56930693069306926</v>
      </c>
      <c r="DD36" s="195">
        <v>1001</v>
      </c>
      <c r="DE36" s="196">
        <v>1225</v>
      </c>
      <c r="DF36" s="171">
        <v>-0.18285714285714286</v>
      </c>
      <c r="DH36" s="158">
        <v>151</v>
      </c>
      <c r="DI36" s="166">
        <v>157</v>
      </c>
      <c r="DJ36" s="167">
        <v>-3.8216560509554139E-2</v>
      </c>
      <c r="DK36" s="168">
        <v>389</v>
      </c>
      <c r="DL36" s="194">
        <v>221</v>
      </c>
      <c r="DM36" s="169">
        <v>0.76018099547511309</v>
      </c>
      <c r="DN36" s="195">
        <v>1067</v>
      </c>
      <c r="DO36" s="196">
        <v>1189</v>
      </c>
      <c r="DP36" s="171">
        <v>-0.10260723296888141</v>
      </c>
    </row>
    <row r="37" spans="1:120" x14ac:dyDescent="0.25">
      <c r="A37" s="197" t="s">
        <v>124</v>
      </c>
      <c r="B37" s="198">
        <v>10</v>
      </c>
      <c r="C37" s="186">
        <v>0</v>
      </c>
      <c r="D37" s="167" t="s">
        <v>126</v>
      </c>
      <c r="E37" s="187">
        <v>26</v>
      </c>
      <c r="F37" s="199">
        <v>5</v>
      </c>
      <c r="G37" s="169">
        <v>4.2</v>
      </c>
      <c r="H37" s="200">
        <v>131</v>
      </c>
      <c r="I37" s="201">
        <v>96</v>
      </c>
      <c r="J37" s="171">
        <v>0.36458333333333331</v>
      </c>
      <c r="K37" s="115"/>
      <c r="L37" s="198">
        <v>0</v>
      </c>
      <c r="M37" s="186">
        <v>10</v>
      </c>
      <c r="N37" s="167">
        <v>-1</v>
      </c>
      <c r="O37" s="187">
        <v>10</v>
      </c>
      <c r="P37" s="199">
        <v>21</v>
      </c>
      <c r="Q37" s="169">
        <v>-0.52380952380952384</v>
      </c>
      <c r="R37" s="200">
        <v>123</v>
      </c>
      <c r="S37" s="201">
        <v>95</v>
      </c>
      <c r="T37" s="171">
        <v>0.29473684210526313</v>
      </c>
      <c r="U37" s="115"/>
      <c r="V37" s="198">
        <v>2</v>
      </c>
      <c r="W37" s="186">
        <v>0</v>
      </c>
      <c r="X37" s="167" t="s">
        <v>126</v>
      </c>
      <c r="Y37" s="187">
        <v>12</v>
      </c>
      <c r="Z37" s="199">
        <v>19</v>
      </c>
      <c r="AA37" s="169">
        <v>-0.36842105263157893</v>
      </c>
      <c r="AB37" s="200">
        <v>112</v>
      </c>
      <c r="AC37" s="201">
        <v>104</v>
      </c>
      <c r="AD37" s="171">
        <v>7.6923076923076927E-2</v>
      </c>
      <c r="AE37" s="115"/>
      <c r="AF37" s="198">
        <v>4</v>
      </c>
      <c r="AG37" s="186">
        <v>29</v>
      </c>
      <c r="AH37" s="167">
        <v>-0.86206896551724133</v>
      </c>
      <c r="AI37" s="187">
        <v>33</v>
      </c>
      <c r="AJ37" s="199">
        <v>26</v>
      </c>
      <c r="AK37" s="169">
        <v>0.26923076923076922</v>
      </c>
      <c r="AL37" s="200">
        <v>82</v>
      </c>
      <c r="AM37" s="201">
        <v>154</v>
      </c>
      <c r="AN37" s="171">
        <v>-0.46753246753246752</v>
      </c>
      <c r="AP37" s="198" t="s">
        <v>126</v>
      </c>
      <c r="AQ37" s="186">
        <v>4</v>
      </c>
      <c r="AR37" s="167" t="s">
        <v>126</v>
      </c>
      <c r="AS37" s="187">
        <v>33</v>
      </c>
      <c r="AT37" s="199">
        <v>10</v>
      </c>
      <c r="AU37" s="169">
        <v>2.2999999999999998</v>
      </c>
      <c r="AV37" s="200">
        <v>82</v>
      </c>
      <c r="AW37" s="201">
        <v>152</v>
      </c>
      <c r="AX37" s="171">
        <v>-0.46052631578947367</v>
      </c>
      <c r="AZ37" s="198">
        <v>0</v>
      </c>
      <c r="BA37" s="186">
        <v>0</v>
      </c>
      <c r="BB37" s="167" t="s">
        <v>126</v>
      </c>
      <c r="BC37" s="187">
        <v>4</v>
      </c>
      <c r="BD37" s="199">
        <v>39</v>
      </c>
      <c r="BE37" s="169">
        <v>-0.89743589743589747</v>
      </c>
      <c r="BF37" s="200">
        <v>66</v>
      </c>
      <c r="BG37" s="201">
        <v>150</v>
      </c>
      <c r="BH37" s="171">
        <v>-0.56000000000000005</v>
      </c>
      <c r="BJ37" s="198">
        <v>2</v>
      </c>
      <c r="BK37" s="186">
        <v>0</v>
      </c>
      <c r="BL37" s="167" t="s">
        <v>126</v>
      </c>
      <c r="BM37" s="187">
        <v>2</v>
      </c>
      <c r="BN37" s="199">
        <v>33</v>
      </c>
      <c r="BO37" s="169">
        <v>-0.93939393939393945</v>
      </c>
      <c r="BP37" s="200">
        <v>66</v>
      </c>
      <c r="BQ37" s="201">
        <v>152</v>
      </c>
      <c r="BR37" s="171">
        <v>-0.56578947368421051</v>
      </c>
      <c r="BT37" s="198" t="s">
        <v>126</v>
      </c>
      <c r="BU37" s="186">
        <v>2</v>
      </c>
      <c r="BV37" s="167" t="e">
        <v>#VALUE!</v>
      </c>
      <c r="BW37" s="187">
        <v>2</v>
      </c>
      <c r="BX37" s="199">
        <v>33</v>
      </c>
      <c r="BY37" s="169">
        <v>-0.93939393939393945</v>
      </c>
      <c r="BZ37" s="200">
        <v>66</v>
      </c>
      <c r="CA37" s="201">
        <v>150</v>
      </c>
      <c r="CB37" s="171">
        <v>-0.56000000000000005</v>
      </c>
      <c r="CD37" s="198">
        <v>6</v>
      </c>
      <c r="CE37" s="186" t="s">
        <v>126</v>
      </c>
      <c r="CF37" s="167" t="e">
        <v>#VALUE!</v>
      </c>
      <c r="CG37" s="187">
        <v>8</v>
      </c>
      <c r="CH37" s="199">
        <v>4</v>
      </c>
      <c r="CI37" s="169">
        <v>1</v>
      </c>
      <c r="CJ37" s="200">
        <v>70</v>
      </c>
      <c r="CK37" s="201">
        <v>134</v>
      </c>
      <c r="CL37" s="171">
        <v>-0.47761194029850745</v>
      </c>
      <c r="CN37" s="198">
        <v>7</v>
      </c>
      <c r="CO37" s="186">
        <v>6</v>
      </c>
      <c r="CP37" s="167">
        <v>0.16666666666666666</v>
      </c>
      <c r="CQ37" s="187">
        <v>13</v>
      </c>
      <c r="CR37" s="199">
        <v>2</v>
      </c>
      <c r="CS37" s="169">
        <v>5.5</v>
      </c>
      <c r="CT37" s="200">
        <v>74</v>
      </c>
      <c r="CU37" s="201">
        <v>137</v>
      </c>
      <c r="CV37" s="171">
        <v>-0.45985401459854014</v>
      </c>
      <c r="CX37" s="198">
        <v>6</v>
      </c>
      <c r="CY37" s="186">
        <v>7</v>
      </c>
      <c r="CZ37" s="167">
        <v>-0.14285714285714285</v>
      </c>
      <c r="DA37" s="187">
        <v>19</v>
      </c>
      <c r="DB37" s="199">
        <v>2</v>
      </c>
      <c r="DC37" s="169">
        <v>8.5</v>
      </c>
      <c r="DD37" s="200">
        <v>64</v>
      </c>
      <c r="DE37" s="201">
        <v>132</v>
      </c>
      <c r="DF37" s="171">
        <v>-0.51515151515151514</v>
      </c>
      <c r="DH37" s="198" t="s">
        <v>126</v>
      </c>
      <c r="DI37" s="186">
        <v>6</v>
      </c>
      <c r="DJ37" s="167" t="e">
        <v>#VALUE!</v>
      </c>
      <c r="DK37" s="187">
        <v>13</v>
      </c>
      <c r="DL37" s="199">
        <v>8</v>
      </c>
      <c r="DM37" s="169">
        <v>0.625</v>
      </c>
      <c r="DN37" s="200">
        <v>64</v>
      </c>
      <c r="DO37" s="201">
        <v>121</v>
      </c>
      <c r="DP37" s="171">
        <v>-0.47107438016528924</v>
      </c>
    </row>
    <row r="38" spans="1:120" ht="15.75" thickBot="1" x14ac:dyDescent="0.3">
      <c r="A38" s="202" t="s">
        <v>125</v>
      </c>
      <c r="B38" s="203">
        <v>35</v>
      </c>
      <c r="C38" s="204">
        <v>0</v>
      </c>
      <c r="D38" s="205" t="s">
        <v>126</v>
      </c>
      <c r="E38" s="206">
        <v>55</v>
      </c>
      <c r="F38" s="207">
        <v>0</v>
      </c>
      <c r="G38" s="208" t="s">
        <v>126</v>
      </c>
      <c r="H38" s="209">
        <v>55</v>
      </c>
      <c r="I38" s="210">
        <v>0</v>
      </c>
      <c r="J38" s="211" t="s">
        <v>126</v>
      </c>
      <c r="K38" s="115"/>
      <c r="L38" s="203">
        <v>0</v>
      </c>
      <c r="M38" s="204">
        <v>35</v>
      </c>
      <c r="N38" s="205">
        <v>-1</v>
      </c>
      <c r="O38" s="206">
        <v>35</v>
      </c>
      <c r="P38" s="207">
        <v>20</v>
      </c>
      <c r="Q38" s="208">
        <v>0.75</v>
      </c>
      <c r="R38" s="209">
        <v>55</v>
      </c>
      <c r="S38" s="210">
        <v>0</v>
      </c>
      <c r="T38" s="211" t="s">
        <v>126</v>
      </c>
      <c r="U38" s="115"/>
      <c r="V38" s="203">
        <v>0</v>
      </c>
      <c r="W38" s="204">
        <v>0</v>
      </c>
      <c r="X38" s="205" t="s">
        <v>126</v>
      </c>
      <c r="Y38" s="206">
        <v>35</v>
      </c>
      <c r="Z38" s="207">
        <v>20</v>
      </c>
      <c r="AA38" s="208">
        <v>0.75</v>
      </c>
      <c r="AB38" s="209">
        <v>55</v>
      </c>
      <c r="AC38" s="210">
        <v>0</v>
      </c>
      <c r="AD38" s="211" t="s">
        <v>126</v>
      </c>
      <c r="AE38" s="115"/>
      <c r="AF38" s="203">
        <v>0</v>
      </c>
      <c r="AG38" s="204">
        <v>0</v>
      </c>
      <c r="AH38" s="205" t="s">
        <v>126</v>
      </c>
      <c r="AI38" s="206">
        <v>0</v>
      </c>
      <c r="AJ38" s="207">
        <v>55</v>
      </c>
      <c r="AK38" s="208">
        <v>-1</v>
      </c>
      <c r="AL38" s="209">
        <v>55</v>
      </c>
      <c r="AM38" s="210">
        <v>0</v>
      </c>
      <c r="AN38" s="211" t="s">
        <v>126</v>
      </c>
      <c r="AP38" s="203">
        <v>0</v>
      </c>
      <c r="AQ38" s="204">
        <v>0</v>
      </c>
      <c r="AR38" s="205" t="s">
        <v>126</v>
      </c>
      <c r="AS38" s="206">
        <v>0</v>
      </c>
      <c r="AT38" s="207">
        <v>35</v>
      </c>
      <c r="AU38" s="208">
        <v>-1</v>
      </c>
      <c r="AV38" s="209">
        <v>55</v>
      </c>
      <c r="AW38" s="210">
        <v>0</v>
      </c>
      <c r="AX38" s="211" t="s">
        <v>126</v>
      </c>
      <c r="AZ38" s="203">
        <v>0</v>
      </c>
      <c r="BA38" s="204">
        <v>0</v>
      </c>
      <c r="BB38" s="205" t="s">
        <v>126</v>
      </c>
      <c r="BC38" s="206">
        <v>0</v>
      </c>
      <c r="BD38" s="207">
        <v>35</v>
      </c>
      <c r="BE38" s="208">
        <v>-1</v>
      </c>
      <c r="BF38" s="209">
        <v>55</v>
      </c>
      <c r="BG38" s="210">
        <v>0</v>
      </c>
      <c r="BH38" s="211" t="s">
        <v>126</v>
      </c>
      <c r="BJ38" s="203">
        <v>0</v>
      </c>
      <c r="BK38" s="204">
        <v>0</v>
      </c>
      <c r="BL38" s="205" t="s">
        <v>126</v>
      </c>
      <c r="BM38" s="206">
        <v>0</v>
      </c>
      <c r="BN38" s="207">
        <v>0</v>
      </c>
      <c r="BO38" s="208" t="s">
        <v>126</v>
      </c>
      <c r="BP38" s="209">
        <v>55</v>
      </c>
      <c r="BQ38" s="210">
        <v>0</v>
      </c>
      <c r="BR38" s="211" t="s">
        <v>126</v>
      </c>
      <c r="BT38" s="203">
        <v>0</v>
      </c>
      <c r="BU38" s="204">
        <v>0</v>
      </c>
      <c r="BV38" s="205" t="s">
        <v>126</v>
      </c>
      <c r="BW38" s="206">
        <v>0</v>
      </c>
      <c r="BX38" s="207">
        <v>0</v>
      </c>
      <c r="BY38" s="208" t="s">
        <v>126</v>
      </c>
      <c r="BZ38" s="209">
        <v>55</v>
      </c>
      <c r="CA38" s="210">
        <v>0</v>
      </c>
      <c r="CB38" s="211" t="s">
        <v>126</v>
      </c>
      <c r="CD38" s="203">
        <v>0</v>
      </c>
      <c r="CE38" s="204">
        <v>0</v>
      </c>
      <c r="CF38" s="205" t="s">
        <v>126</v>
      </c>
      <c r="CG38" s="206">
        <v>0</v>
      </c>
      <c r="CH38" s="207">
        <v>0</v>
      </c>
      <c r="CI38" s="208" t="s">
        <v>126</v>
      </c>
      <c r="CJ38" s="209">
        <v>55</v>
      </c>
      <c r="CK38" s="210">
        <v>0</v>
      </c>
      <c r="CL38" s="211" t="s">
        <v>126</v>
      </c>
      <c r="CN38" s="203">
        <v>0</v>
      </c>
      <c r="CO38" s="204">
        <v>0</v>
      </c>
      <c r="CP38" s="205" t="s">
        <v>126</v>
      </c>
      <c r="CQ38" s="206">
        <v>0</v>
      </c>
      <c r="CR38" s="207">
        <v>0</v>
      </c>
      <c r="CS38" s="208" t="s">
        <v>126</v>
      </c>
      <c r="CT38" s="209">
        <v>55</v>
      </c>
      <c r="CU38" s="210">
        <v>0</v>
      </c>
      <c r="CV38" s="211" t="s">
        <v>126</v>
      </c>
      <c r="CX38" s="203">
        <v>0</v>
      </c>
      <c r="CY38" s="204">
        <v>0</v>
      </c>
      <c r="CZ38" s="205" t="s">
        <v>126</v>
      </c>
      <c r="DA38" s="206">
        <v>0</v>
      </c>
      <c r="DB38" s="207">
        <v>0</v>
      </c>
      <c r="DC38" s="208" t="s">
        <v>126</v>
      </c>
      <c r="DD38" s="209">
        <v>35</v>
      </c>
      <c r="DE38" s="210">
        <v>20</v>
      </c>
      <c r="DF38" s="211">
        <v>0.75</v>
      </c>
      <c r="DH38" s="203">
        <v>0</v>
      </c>
      <c r="DI38" s="204">
        <v>0</v>
      </c>
      <c r="DJ38" s="205" t="s">
        <v>126</v>
      </c>
      <c r="DK38" s="206">
        <v>0</v>
      </c>
      <c r="DL38" s="207">
        <v>0</v>
      </c>
      <c r="DM38" s="208" t="s">
        <v>126</v>
      </c>
      <c r="DN38" s="209">
        <v>35</v>
      </c>
      <c r="DO38" s="210">
        <v>20</v>
      </c>
      <c r="DP38" s="211">
        <v>0.75</v>
      </c>
    </row>
    <row r="39" spans="1:120" x14ac:dyDescent="0.25">
      <c r="A39" s="212"/>
      <c r="B39" s="213"/>
      <c r="C39" s="213"/>
      <c r="D39" s="214" t="s">
        <v>133</v>
      </c>
      <c r="E39" s="213"/>
      <c r="F39" s="213"/>
      <c r="G39" s="213"/>
      <c r="H39" s="213"/>
      <c r="I39" s="213"/>
      <c r="J39" s="215" t="s">
        <v>134</v>
      </c>
      <c r="K39" s="115"/>
      <c r="L39" s="213"/>
      <c r="M39" s="213"/>
      <c r="N39" s="214" t="s">
        <v>133</v>
      </c>
      <c r="O39" s="213"/>
      <c r="P39" s="213"/>
      <c r="Q39" s="213"/>
      <c r="R39" s="213"/>
      <c r="S39" s="213"/>
      <c r="T39" s="215" t="s">
        <v>134</v>
      </c>
      <c r="U39" s="115"/>
      <c r="V39" s="213"/>
      <c r="W39" s="213"/>
      <c r="X39" s="214" t="s">
        <v>133</v>
      </c>
      <c r="Y39" s="213"/>
      <c r="Z39" s="213"/>
      <c r="AA39" s="213"/>
      <c r="AB39" s="213"/>
      <c r="AC39" s="213"/>
      <c r="AD39" s="215" t="s">
        <v>134</v>
      </c>
      <c r="AE39" s="115"/>
      <c r="AF39" s="213"/>
      <c r="AG39" s="213"/>
      <c r="AH39" s="214" t="s">
        <v>133</v>
      </c>
      <c r="AI39" s="213"/>
      <c r="AJ39" s="213"/>
      <c r="AK39" s="213"/>
      <c r="AL39" s="213"/>
      <c r="AM39" s="213"/>
      <c r="AN39" s="215" t="s">
        <v>134</v>
      </c>
      <c r="AP39" s="213"/>
      <c r="AQ39" s="213"/>
      <c r="AR39" s="214" t="s">
        <v>133</v>
      </c>
      <c r="AS39" s="213"/>
      <c r="AT39" s="213"/>
      <c r="AU39" s="213"/>
      <c r="AV39" s="213"/>
      <c r="AW39" s="213"/>
      <c r="AX39" s="215" t="s">
        <v>134</v>
      </c>
      <c r="AZ39" s="213"/>
      <c r="BA39" s="213"/>
      <c r="BB39" s="214" t="s">
        <v>133</v>
      </c>
      <c r="BC39" s="213"/>
      <c r="BD39" s="213"/>
      <c r="BE39" s="213"/>
      <c r="BF39" s="213"/>
      <c r="BG39" s="213"/>
      <c r="BH39" s="215" t="s">
        <v>134</v>
      </c>
      <c r="BJ39" s="213"/>
      <c r="BK39" s="213"/>
      <c r="BL39" s="214" t="s">
        <v>133</v>
      </c>
      <c r="BM39" s="213"/>
      <c r="BN39" s="213"/>
      <c r="BO39" s="213"/>
      <c r="BP39" s="213"/>
      <c r="BQ39" s="213"/>
      <c r="BR39" s="215" t="s">
        <v>134</v>
      </c>
      <c r="BT39" s="213"/>
      <c r="BU39" s="213"/>
      <c r="BV39" s="214" t="s">
        <v>133</v>
      </c>
      <c r="BW39" s="213"/>
      <c r="BX39" s="213"/>
      <c r="BY39" s="213"/>
      <c r="BZ39" s="213"/>
      <c r="CA39" s="213"/>
      <c r="CB39" s="215" t="s">
        <v>134</v>
      </c>
      <c r="CD39" s="213"/>
      <c r="CE39" s="213"/>
      <c r="CF39" s="214" t="s">
        <v>133</v>
      </c>
      <c r="CG39" s="213"/>
      <c r="CH39" s="213"/>
      <c r="CI39" s="213"/>
      <c r="CJ39" s="213"/>
      <c r="CK39" s="213"/>
      <c r="CL39" s="215" t="s">
        <v>134</v>
      </c>
      <c r="CN39" s="213"/>
      <c r="CO39" s="213"/>
      <c r="CP39" s="214" t="s">
        <v>133</v>
      </c>
      <c r="CQ39" s="213"/>
      <c r="CR39" s="213"/>
      <c r="CS39" s="213"/>
      <c r="CT39" s="213"/>
      <c r="CU39" s="213"/>
      <c r="CV39" s="215" t="s">
        <v>134</v>
      </c>
      <c r="CX39" s="213"/>
      <c r="CY39" s="213"/>
      <c r="CZ39" s="214" t="s">
        <v>133</v>
      </c>
      <c r="DA39" s="213"/>
      <c r="DB39" s="213"/>
      <c r="DC39" s="213"/>
      <c r="DD39" s="213"/>
      <c r="DE39" s="213"/>
      <c r="DF39" s="215" t="s">
        <v>134</v>
      </c>
      <c r="DH39" s="213"/>
      <c r="DI39" s="213"/>
      <c r="DJ39" s="214" t="s">
        <v>133</v>
      </c>
      <c r="DK39" s="213"/>
      <c r="DL39" s="213"/>
      <c r="DM39" s="213"/>
      <c r="DN39" s="213"/>
      <c r="DO39" s="213"/>
      <c r="DP39" s="215" t="s">
        <v>134</v>
      </c>
    </row>
    <row r="40" spans="1:120" x14ac:dyDescent="0.25">
      <c r="A40" s="115"/>
      <c r="B40" s="115"/>
      <c r="C40" s="115"/>
      <c r="D40" s="115"/>
      <c r="E40" s="115"/>
      <c r="F40" s="115"/>
      <c r="G40" s="115"/>
      <c r="H40" s="115"/>
      <c r="I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row>
    <row r="41" spans="1:120" x14ac:dyDescent="0.25">
      <c r="A41" s="115"/>
      <c r="B41" s="115"/>
      <c r="C41" s="115"/>
      <c r="D41" s="115"/>
      <c r="E41" s="115"/>
      <c r="F41" s="115"/>
      <c r="G41" s="115"/>
      <c r="H41" s="115"/>
      <c r="I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row>
    <row r="42" spans="1:120" x14ac:dyDescent="0.25">
      <c r="A42" s="115"/>
      <c r="B42" s="115"/>
      <c r="C42" s="115"/>
      <c r="D42" s="115"/>
      <c r="E42" s="115"/>
      <c r="F42" s="115"/>
      <c r="G42" s="115"/>
      <c r="H42" s="115"/>
      <c r="I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row>
    <row r="43" spans="1:120" x14ac:dyDescent="0.25">
      <c r="A43" s="115"/>
      <c r="B43" s="115"/>
      <c r="C43" s="115"/>
      <c r="D43" s="115"/>
      <c r="E43" s="115"/>
      <c r="F43" s="115"/>
      <c r="G43" s="115"/>
      <c r="H43" s="115"/>
      <c r="I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row>
    <row r="44" spans="1:120" x14ac:dyDescent="0.25">
      <c r="A44" s="115"/>
      <c r="B44" s="115"/>
      <c r="C44" s="115"/>
      <c r="D44" s="115"/>
      <c r="E44" s="115"/>
      <c r="F44" s="115"/>
      <c r="G44" s="115"/>
      <c r="H44" s="115"/>
      <c r="I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row>
    <row r="45" spans="1:120" x14ac:dyDescent="0.25">
      <c r="A45" s="115"/>
      <c r="B45" s="115"/>
      <c r="C45" s="115"/>
      <c r="D45" s="115"/>
      <c r="E45" s="115"/>
      <c r="F45" s="115"/>
      <c r="G45" s="115"/>
      <c r="H45" s="115"/>
      <c r="I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row>
    <row r="46" spans="1:120" x14ac:dyDescent="0.25">
      <c r="A46" s="115"/>
      <c r="B46" s="115"/>
      <c r="C46" s="115"/>
      <c r="D46" s="115"/>
      <c r="E46" s="115"/>
      <c r="F46" s="115"/>
      <c r="G46" s="115"/>
      <c r="H46" s="115"/>
      <c r="I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row>
    <row r="47" spans="1:120" x14ac:dyDescent="0.25">
      <c r="A47" s="115"/>
      <c r="B47" s="115"/>
      <c r="C47" s="115"/>
      <c r="D47" s="115"/>
      <c r="E47" s="115"/>
      <c r="F47" s="115"/>
      <c r="G47" s="115"/>
      <c r="H47" s="115"/>
      <c r="I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row>
    <row r="48" spans="1:120" x14ac:dyDescent="0.25">
      <c r="A48" s="115"/>
      <c r="B48" s="115"/>
      <c r="C48" s="115"/>
      <c r="D48" s="115"/>
      <c r="E48" s="115"/>
      <c r="F48" s="115"/>
      <c r="G48" s="115"/>
      <c r="H48" s="115"/>
      <c r="I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row>
    <row r="49" spans="1:39" x14ac:dyDescent="0.25">
      <c r="A49" s="115"/>
      <c r="B49" s="115"/>
      <c r="C49" s="115"/>
      <c r="D49" s="115"/>
      <c r="E49" s="115"/>
      <c r="F49" s="115"/>
      <c r="G49" s="115"/>
      <c r="H49" s="115"/>
      <c r="I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row>
    <row r="50" spans="1:39" x14ac:dyDescent="0.25">
      <c r="A50" s="115"/>
      <c r="B50" s="115"/>
      <c r="C50" s="115"/>
      <c r="D50" s="115"/>
      <c r="E50" s="115"/>
      <c r="F50" s="115"/>
      <c r="G50" s="115"/>
      <c r="H50" s="115"/>
      <c r="I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row>
    <row r="51" spans="1:39" x14ac:dyDescent="0.25">
      <c r="A51" s="115"/>
      <c r="B51" s="115"/>
      <c r="C51" s="115"/>
      <c r="D51" s="115"/>
      <c r="E51" s="115"/>
      <c r="F51" s="115"/>
      <c r="G51" s="115"/>
      <c r="H51" s="115"/>
      <c r="I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row>
    <row r="52" spans="1:39" x14ac:dyDescent="0.25">
      <c r="A52" s="115"/>
      <c r="B52" s="115"/>
      <c r="C52" s="115"/>
      <c r="D52" s="115"/>
      <c r="E52" s="115"/>
      <c r="F52" s="115"/>
      <c r="G52" s="115"/>
      <c r="H52" s="115"/>
      <c r="I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row>
  </sheetData>
  <mergeCells count="12">
    <mergeCell ref="CX1:DF1"/>
    <mergeCell ref="DH1:DP1"/>
    <mergeCell ref="B1:I1"/>
    <mergeCell ref="L1:T1"/>
    <mergeCell ref="V1:AD1"/>
    <mergeCell ref="AF1:AN1"/>
    <mergeCell ref="AP1:AX1"/>
    <mergeCell ref="BT1:CB1"/>
    <mergeCell ref="CD1:CL1"/>
    <mergeCell ref="CN1:CV1"/>
    <mergeCell ref="AZ1:BH1"/>
    <mergeCell ref="BJ1:BR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
  <sheetViews>
    <sheetView zoomScaleNormal="100" workbookViewId="0">
      <pane xSplit="3" ySplit="2" topLeftCell="D3" activePane="bottomRight" state="frozenSplit"/>
      <selection pane="topRight" activeCell="I1" sqref="I1"/>
      <selection pane="bottomLeft" activeCell="A16" sqref="A16"/>
      <selection pane="bottomRight" activeCell="V21" sqref="V21"/>
    </sheetView>
  </sheetViews>
  <sheetFormatPr defaultRowHeight="12" x14ac:dyDescent="0.2"/>
  <cols>
    <col min="1" max="1" width="13.42578125" style="1" customWidth="1"/>
    <col min="2" max="2" width="21.85546875" style="1" customWidth="1"/>
    <col min="3" max="3" width="24" style="1" customWidth="1"/>
    <col min="4" max="4" width="9.85546875" style="1" customWidth="1"/>
    <col min="5" max="5" width="9.140625" style="1"/>
    <col min="6" max="17" width="9.140625" style="1" customWidth="1"/>
    <col min="18" max="27" width="9.140625" style="112" customWidth="1"/>
    <col min="28" max="28" width="9.140625" style="1"/>
    <col min="29" max="29" width="10.5703125" style="1" customWidth="1"/>
    <col min="30" max="31" width="9.140625" style="1"/>
    <col min="32" max="32" width="12" style="1" customWidth="1"/>
    <col min="33" max="16384" width="9.140625" style="1"/>
  </cols>
  <sheetData>
    <row r="1" spans="1:41" x14ac:dyDescent="0.2">
      <c r="A1" s="236" t="s">
        <v>0</v>
      </c>
      <c r="B1" s="236" t="s">
        <v>1</v>
      </c>
      <c r="C1" s="237" t="s">
        <v>2</v>
      </c>
      <c r="D1" s="238">
        <v>42552</v>
      </c>
      <c r="E1" s="239"/>
      <c r="F1" s="238">
        <v>42583</v>
      </c>
      <c r="G1" s="239"/>
      <c r="H1" s="238">
        <v>42614</v>
      </c>
      <c r="I1" s="239"/>
      <c r="J1" s="238">
        <v>42644</v>
      </c>
      <c r="K1" s="239"/>
      <c r="L1" s="238">
        <v>42675</v>
      </c>
      <c r="M1" s="239"/>
      <c r="N1" s="238">
        <v>42705</v>
      </c>
      <c r="O1" s="239"/>
      <c r="P1" s="238">
        <v>42736</v>
      </c>
      <c r="Q1" s="239"/>
      <c r="R1" s="240">
        <v>42767</v>
      </c>
      <c r="S1" s="241"/>
      <c r="T1" s="240">
        <v>42795</v>
      </c>
      <c r="U1" s="241"/>
      <c r="V1" s="240">
        <v>42826</v>
      </c>
      <c r="W1" s="241"/>
      <c r="X1" s="240">
        <v>42856</v>
      </c>
      <c r="Y1" s="241"/>
      <c r="Z1" s="240">
        <v>42887</v>
      </c>
      <c r="AA1" s="241"/>
      <c r="AB1" s="235" t="s">
        <v>13</v>
      </c>
      <c r="AC1" s="235"/>
    </row>
    <row r="2" spans="1:41" ht="58.5" customHeight="1" x14ac:dyDescent="0.2">
      <c r="A2" s="236"/>
      <c r="B2" s="236"/>
      <c r="C2" s="237"/>
      <c r="D2" s="9" t="s">
        <v>3</v>
      </c>
      <c r="E2" s="9" t="s">
        <v>20</v>
      </c>
      <c r="F2" s="9" t="s">
        <v>3</v>
      </c>
      <c r="G2" s="9" t="s">
        <v>20</v>
      </c>
      <c r="H2" s="9" t="s">
        <v>3</v>
      </c>
      <c r="I2" s="9" t="s">
        <v>20</v>
      </c>
      <c r="J2" s="9" t="s">
        <v>3</v>
      </c>
      <c r="K2" s="9" t="s">
        <v>20</v>
      </c>
      <c r="L2" s="9" t="s">
        <v>3</v>
      </c>
      <c r="M2" s="9" t="s">
        <v>20</v>
      </c>
      <c r="N2" s="9" t="s">
        <v>3</v>
      </c>
      <c r="O2" s="9" t="s">
        <v>20</v>
      </c>
      <c r="P2" s="9" t="s">
        <v>3</v>
      </c>
      <c r="Q2" s="9" t="s">
        <v>20</v>
      </c>
      <c r="R2" s="116" t="s">
        <v>3</v>
      </c>
      <c r="S2" s="116" t="s">
        <v>20</v>
      </c>
      <c r="T2" s="116" t="s">
        <v>3</v>
      </c>
      <c r="U2" s="116" t="s">
        <v>20</v>
      </c>
      <c r="V2" s="116" t="s">
        <v>3</v>
      </c>
      <c r="W2" s="116" t="s">
        <v>20</v>
      </c>
      <c r="X2" s="116" t="s">
        <v>3</v>
      </c>
      <c r="Y2" s="116" t="s">
        <v>20</v>
      </c>
      <c r="Z2" s="116" t="s">
        <v>3</v>
      </c>
      <c r="AA2" s="116" t="s">
        <v>20</v>
      </c>
      <c r="AB2" s="14" t="s">
        <v>3</v>
      </c>
      <c r="AC2" s="14" t="s">
        <v>20</v>
      </c>
    </row>
    <row r="3" spans="1:41" x14ac:dyDescent="0.2">
      <c r="A3" s="10">
        <v>3</v>
      </c>
      <c r="B3" s="10" t="s">
        <v>62</v>
      </c>
      <c r="C3" s="10" t="s">
        <v>18</v>
      </c>
      <c r="D3" s="46">
        <v>2026</v>
      </c>
      <c r="E3" s="47">
        <v>584302</v>
      </c>
      <c r="F3" s="46">
        <v>2089</v>
      </c>
      <c r="G3" s="47">
        <v>615869</v>
      </c>
      <c r="H3" s="46">
        <v>2197</v>
      </c>
      <c r="I3" s="47">
        <v>619433</v>
      </c>
      <c r="J3" s="46">
        <v>2064</v>
      </c>
      <c r="K3" s="47">
        <v>586745</v>
      </c>
      <c r="L3" s="46">
        <v>2141</v>
      </c>
      <c r="M3" s="47">
        <v>600649</v>
      </c>
      <c r="N3" s="46">
        <v>1553</v>
      </c>
      <c r="O3" s="47">
        <v>447572</v>
      </c>
      <c r="P3" s="46">
        <v>1613</v>
      </c>
      <c r="Q3" s="47">
        <v>443724</v>
      </c>
      <c r="R3" s="117">
        <v>1962</v>
      </c>
      <c r="S3" s="118">
        <v>571799</v>
      </c>
      <c r="T3" s="117">
        <v>1943</v>
      </c>
      <c r="U3" s="118">
        <v>575590</v>
      </c>
      <c r="V3" s="117">
        <v>1442</v>
      </c>
      <c r="W3" s="118">
        <v>420181</v>
      </c>
      <c r="X3" s="117">
        <v>2299</v>
      </c>
      <c r="Y3" s="118">
        <v>683832</v>
      </c>
      <c r="Z3" s="117">
        <v>2546</v>
      </c>
      <c r="AA3" s="118">
        <v>761759</v>
      </c>
      <c r="AB3" s="46">
        <f>SUMIF($D$2:$AA$2, "No. of Dwelling Units Approved", D3:AA3)</f>
        <v>23875</v>
      </c>
      <c r="AC3" s="11">
        <f>SUMIF($D$2:$AA$2, "Value of Approvals ($000)", D3:AA3)</f>
        <v>6911455</v>
      </c>
    </row>
    <row r="4" spans="1:41" x14ac:dyDescent="0.2">
      <c r="A4" s="10"/>
      <c r="B4" s="10"/>
      <c r="C4" s="10" t="s">
        <v>109</v>
      </c>
      <c r="D4" s="46">
        <v>836</v>
      </c>
      <c r="E4" s="47">
        <v>173670</v>
      </c>
      <c r="F4" s="46">
        <v>848</v>
      </c>
      <c r="G4" s="47">
        <v>169970</v>
      </c>
      <c r="H4" s="46">
        <v>946</v>
      </c>
      <c r="I4" s="47">
        <v>211610</v>
      </c>
      <c r="J4" s="46">
        <v>636</v>
      </c>
      <c r="K4" s="47">
        <v>145624</v>
      </c>
      <c r="L4" s="46">
        <v>682</v>
      </c>
      <c r="M4" s="47">
        <v>150404</v>
      </c>
      <c r="N4" s="46">
        <v>740</v>
      </c>
      <c r="O4" s="47">
        <v>152521</v>
      </c>
      <c r="P4" s="46">
        <v>489</v>
      </c>
      <c r="Q4" s="47">
        <v>115589</v>
      </c>
      <c r="R4" s="117">
        <v>500</v>
      </c>
      <c r="S4" s="118">
        <v>104408</v>
      </c>
      <c r="T4" s="117">
        <v>798</v>
      </c>
      <c r="U4" s="118">
        <v>201894</v>
      </c>
      <c r="V4" s="117">
        <v>891</v>
      </c>
      <c r="W4" s="118">
        <v>201767</v>
      </c>
      <c r="X4" s="117">
        <v>700</v>
      </c>
      <c r="Y4" s="118">
        <v>157063</v>
      </c>
      <c r="Z4" s="117">
        <v>821</v>
      </c>
      <c r="AA4" s="118">
        <v>202176</v>
      </c>
      <c r="AB4" s="46">
        <f>SUMIF($D$2:$AA$2, "No. of Dwelling Units Approved", D4:AA4)</f>
        <v>8887</v>
      </c>
      <c r="AC4" s="11">
        <f t="shared" ref="AC4:AC10" si="0">SUMIF($D$2:$AA$2, "Value of Approvals ($000)", D4:AA4)</f>
        <v>1986696</v>
      </c>
    </row>
    <row r="5" spans="1:41" x14ac:dyDescent="0.2">
      <c r="A5" s="10"/>
      <c r="B5" s="10"/>
      <c r="C5" s="10" t="s">
        <v>110</v>
      </c>
      <c r="D5" s="46">
        <v>1303</v>
      </c>
      <c r="E5" s="47">
        <v>360309</v>
      </c>
      <c r="F5" s="46">
        <v>1302</v>
      </c>
      <c r="G5" s="47">
        <v>379612</v>
      </c>
      <c r="H5" s="46">
        <v>966</v>
      </c>
      <c r="I5" s="47">
        <v>296400</v>
      </c>
      <c r="J5" s="46">
        <v>521</v>
      </c>
      <c r="K5" s="47">
        <v>162606</v>
      </c>
      <c r="L5" s="46">
        <v>399</v>
      </c>
      <c r="M5" s="47">
        <v>112183</v>
      </c>
      <c r="N5" s="46">
        <v>495</v>
      </c>
      <c r="O5" s="47">
        <v>112666</v>
      </c>
      <c r="P5" s="46">
        <v>214</v>
      </c>
      <c r="Q5" s="47">
        <v>128800</v>
      </c>
      <c r="R5" s="117">
        <v>801</v>
      </c>
      <c r="S5" s="118">
        <v>812761</v>
      </c>
      <c r="T5" s="117">
        <v>472</v>
      </c>
      <c r="U5" s="118">
        <v>146881</v>
      </c>
      <c r="V5" s="117">
        <v>1284</v>
      </c>
      <c r="W5" s="118">
        <v>418515</v>
      </c>
      <c r="X5" s="117">
        <v>653</v>
      </c>
      <c r="Y5" s="118">
        <v>285078</v>
      </c>
      <c r="Z5" s="117">
        <v>412</v>
      </c>
      <c r="AA5" s="118">
        <v>113050</v>
      </c>
      <c r="AB5" s="46">
        <f>SUMIF($D$2:$AA$2, "No. of Dwelling Units Approved", D5:AA5)</f>
        <v>8822</v>
      </c>
      <c r="AC5" s="11">
        <f t="shared" si="0"/>
        <v>3328861</v>
      </c>
    </row>
    <row r="6" spans="1:41" x14ac:dyDescent="0.2">
      <c r="A6" s="10"/>
      <c r="B6" s="10"/>
      <c r="C6" s="10" t="s">
        <v>19</v>
      </c>
      <c r="D6" s="46">
        <v>4165</v>
      </c>
      <c r="E6" s="47">
        <v>1118281</v>
      </c>
      <c r="F6" s="46">
        <v>4239</v>
      </c>
      <c r="G6" s="47">
        <v>1165452</v>
      </c>
      <c r="H6" s="46">
        <v>4109</v>
      </c>
      <c r="I6" s="47">
        <v>1127442</v>
      </c>
      <c r="J6" s="46">
        <v>3221</v>
      </c>
      <c r="K6" s="47">
        <v>894975</v>
      </c>
      <c r="L6" s="46">
        <v>3222</v>
      </c>
      <c r="M6" s="47">
        <v>863236</v>
      </c>
      <c r="N6" s="46">
        <v>2788</v>
      </c>
      <c r="O6" s="47">
        <v>712759</v>
      </c>
      <c r="P6" s="46">
        <v>2316</v>
      </c>
      <c r="Q6" s="47">
        <v>688113</v>
      </c>
      <c r="R6" s="117">
        <v>3263</v>
      </c>
      <c r="S6" s="118">
        <v>1488968</v>
      </c>
      <c r="T6" s="117">
        <v>3213</v>
      </c>
      <c r="U6" s="118">
        <v>924365</v>
      </c>
      <c r="V6" s="117">
        <v>3617</v>
      </c>
      <c r="W6" s="118">
        <v>1040463</v>
      </c>
      <c r="X6" s="117">
        <v>3652</v>
      </c>
      <c r="Y6" s="118">
        <v>1125973</v>
      </c>
      <c r="Z6" s="117">
        <v>3779</v>
      </c>
      <c r="AA6" s="118">
        <v>1076986</v>
      </c>
      <c r="AB6" s="46">
        <f>SUMIF($D$2:$AA$2, "No. of Dwelling Units Approved", D6:AA6)</f>
        <v>41584</v>
      </c>
      <c r="AC6" s="11">
        <f t="shared" si="0"/>
        <v>12227013</v>
      </c>
    </row>
    <row r="7" spans="1:41" x14ac:dyDescent="0.2">
      <c r="A7" s="10"/>
      <c r="B7" s="10"/>
      <c r="C7" s="10" t="s">
        <v>14</v>
      </c>
      <c r="D7" s="10" t="s">
        <v>22</v>
      </c>
      <c r="E7" s="11">
        <v>117860</v>
      </c>
      <c r="F7" s="10" t="s">
        <v>22</v>
      </c>
      <c r="G7" s="11">
        <v>122663</v>
      </c>
      <c r="H7" s="10" t="s">
        <v>22</v>
      </c>
      <c r="I7" s="11">
        <v>118847</v>
      </c>
      <c r="J7" s="10" t="s">
        <v>22</v>
      </c>
      <c r="K7" s="11">
        <v>120311</v>
      </c>
      <c r="L7" s="10" t="s">
        <v>22</v>
      </c>
      <c r="M7" s="11">
        <v>119718</v>
      </c>
      <c r="N7" s="10" t="s">
        <v>22</v>
      </c>
      <c r="O7" s="11">
        <v>85878</v>
      </c>
      <c r="P7" s="10" t="s">
        <v>22</v>
      </c>
      <c r="Q7" s="11">
        <v>69281</v>
      </c>
      <c r="R7" s="119" t="s">
        <v>22</v>
      </c>
      <c r="S7" s="120">
        <v>112605</v>
      </c>
      <c r="T7" s="119" t="s">
        <v>22</v>
      </c>
      <c r="U7" s="120">
        <v>141973</v>
      </c>
      <c r="V7" s="119" t="s">
        <v>22</v>
      </c>
      <c r="W7" s="120">
        <v>78938</v>
      </c>
      <c r="X7" s="119" t="s">
        <v>22</v>
      </c>
      <c r="Y7" s="120">
        <v>121708</v>
      </c>
      <c r="Z7" s="119" t="s">
        <v>22</v>
      </c>
      <c r="AA7" s="120">
        <v>149899</v>
      </c>
      <c r="AB7" s="10" t="s">
        <v>22</v>
      </c>
      <c r="AC7" s="11">
        <f t="shared" si="0"/>
        <v>1359681</v>
      </c>
    </row>
    <row r="8" spans="1:41" x14ac:dyDescent="0.2">
      <c r="A8" s="10"/>
      <c r="B8" s="10"/>
      <c r="C8" s="10" t="s">
        <v>15</v>
      </c>
      <c r="D8" s="10" t="s">
        <v>22</v>
      </c>
      <c r="E8" s="11">
        <v>1236141</v>
      </c>
      <c r="F8" s="10" t="s">
        <v>22</v>
      </c>
      <c r="G8" s="11">
        <v>1288115</v>
      </c>
      <c r="H8" s="10" t="s">
        <v>22</v>
      </c>
      <c r="I8" s="11">
        <v>1246289</v>
      </c>
      <c r="J8" s="10" t="s">
        <v>22</v>
      </c>
      <c r="K8" s="11">
        <v>1015285</v>
      </c>
      <c r="L8" s="10" t="s">
        <v>22</v>
      </c>
      <c r="M8" s="11">
        <v>982954</v>
      </c>
      <c r="N8" s="10" t="s">
        <v>22</v>
      </c>
      <c r="O8" s="11">
        <v>798637</v>
      </c>
      <c r="P8" s="10" t="s">
        <v>22</v>
      </c>
      <c r="Q8" s="11">
        <v>757395</v>
      </c>
      <c r="R8" s="119" t="s">
        <v>22</v>
      </c>
      <c r="S8" s="120">
        <v>1601573</v>
      </c>
      <c r="T8" s="119" t="s">
        <v>22</v>
      </c>
      <c r="U8" s="120">
        <v>1066338</v>
      </c>
      <c r="V8" s="119" t="s">
        <v>22</v>
      </c>
      <c r="W8" s="120">
        <v>1119401</v>
      </c>
      <c r="X8" s="119" t="s">
        <v>22</v>
      </c>
      <c r="Y8" s="120">
        <v>1247681</v>
      </c>
      <c r="Z8" s="119" t="s">
        <v>22</v>
      </c>
      <c r="AA8" s="120">
        <v>1226885</v>
      </c>
      <c r="AB8" s="10" t="s">
        <v>22</v>
      </c>
      <c r="AC8" s="11">
        <f t="shared" si="0"/>
        <v>13586694</v>
      </c>
      <c r="AH8" s="19"/>
      <c r="AI8" s="19"/>
      <c r="AJ8" s="19"/>
      <c r="AK8" s="19"/>
      <c r="AL8" s="19"/>
      <c r="AM8" s="19"/>
      <c r="AN8" s="19"/>
      <c r="AO8" s="19"/>
    </row>
    <row r="9" spans="1:41" x14ac:dyDescent="0.2">
      <c r="A9" s="10"/>
      <c r="B9" s="10"/>
      <c r="C9" s="10" t="s">
        <v>16</v>
      </c>
      <c r="D9" s="10" t="s">
        <v>22</v>
      </c>
      <c r="E9" s="11">
        <v>492078</v>
      </c>
      <c r="F9" s="10" t="s">
        <v>22</v>
      </c>
      <c r="G9" s="11">
        <v>548221</v>
      </c>
      <c r="H9" s="10" t="s">
        <v>22</v>
      </c>
      <c r="I9" s="11">
        <v>600288</v>
      </c>
      <c r="J9" s="10" t="s">
        <v>22</v>
      </c>
      <c r="K9" s="11">
        <v>1200732</v>
      </c>
      <c r="L9" s="10" t="s">
        <v>22</v>
      </c>
      <c r="M9" s="11">
        <v>484075</v>
      </c>
      <c r="N9" s="10" t="s">
        <v>22</v>
      </c>
      <c r="O9" s="11">
        <v>418741</v>
      </c>
      <c r="P9" s="10" t="s">
        <v>22</v>
      </c>
      <c r="Q9" s="11">
        <v>390894</v>
      </c>
      <c r="R9" s="119" t="s">
        <v>22</v>
      </c>
      <c r="S9" s="120">
        <v>702005</v>
      </c>
      <c r="T9" s="119" t="s">
        <v>22</v>
      </c>
      <c r="U9" s="120">
        <v>433012</v>
      </c>
      <c r="V9" s="119" t="s">
        <v>22</v>
      </c>
      <c r="W9" s="120">
        <v>475726</v>
      </c>
      <c r="X9" s="119" t="s">
        <v>22</v>
      </c>
      <c r="Y9" s="120">
        <v>1371698</v>
      </c>
      <c r="Z9" s="119" t="s">
        <v>22</v>
      </c>
      <c r="AA9" s="120">
        <v>719078</v>
      </c>
      <c r="AB9" s="10" t="s">
        <v>22</v>
      </c>
      <c r="AC9" s="11">
        <f t="shared" si="0"/>
        <v>7836548</v>
      </c>
      <c r="AH9" s="18"/>
      <c r="AI9" s="18"/>
    </row>
    <row r="10" spans="1:41" x14ac:dyDescent="0.2">
      <c r="A10" s="12"/>
      <c r="B10" s="12"/>
      <c r="C10" s="12" t="s">
        <v>17</v>
      </c>
      <c r="D10" s="12" t="s">
        <v>22</v>
      </c>
      <c r="E10" s="13">
        <v>1728219</v>
      </c>
      <c r="F10" s="12" t="s">
        <v>22</v>
      </c>
      <c r="G10" s="13">
        <v>1836336</v>
      </c>
      <c r="H10" s="12" t="s">
        <v>22</v>
      </c>
      <c r="I10" s="13">
        <v>1846577</v>
      </c>
      <c r="J10" s="12" t="s">
        <v>22</v>
      </c>
      <c r="K10" s="13">
        <v>2216018</v>
      </c>
      <c r="L10" s="12" t="s">
        <v>22</v>
      </c>
      <c r="M10" s="13">
        <v>1467029</v>
      </c>
      <c r="N10" s="12" t="s">
        <v>22</v>
      </c>
      <c r="O10" s="13">
        <v>1217378</v>
      </c>
      <c r="P10" s="12" t="s">
        <v>22</v>
      </c>
      <c r="Q10" s="13">
        <v>1148288</v>
      </c>
      <c r="R10" s="121" t="s">
        <v>22</v>
      </c>
      <c r="S10" s="122">
        <v>2303578</v>
      </c>
      <c r="T10" s="121" t="s">
        <v>22</v>
      </c>
      <c r="U10" s="122">
        <v>1499350</v>
      </c>
      <c r="V10" s="121" t="s">
        <v>22</v>
      </c>
      <c r="W10" s="122">
        <v>1595127</v>
      </c>
      <c r="X10" s="121" t="s">
        <v>22</v>
      </c>
      <c r="Y10" s="122">
        <v>2619379</v>
      </c>
      <c r="Z10" s="121" t="s">
        <v>22</v>
      </c>
      <c r="AA10" s="122">
        <v>1945963</v>
      </c>
      <c r="AB10" s="12" t="s">
        <v>22</v>
      </c>
      <c r="AC10" s="13">
        <f t="shared" si="0"/>
        <v>21423242</v>
      </c>
      <c r="AH10" s="18"/>
      <c r="AI10" s="18"/>
      <c r="AJ10" s="18"/>
      <c r="AK10" s="18"/>
      <c r="AL10" s="18"/>
      <c r="AM10" s="18"/>
      <c r="AN10" s="18"/>
      <c r="AO10" s="18"/>
    </row>
    <row r="11" spans="1:41" x14ac:dyDescent="0.2">
      <c r="F11" s="19"/>
      <c r="I11" s="18"/>
      <c r="J11" s="18"/>
      <c r="K11" s="18"/>
      <c r="L11" s="18"/>
      <c r="M11" s="18"/>
      <c r="AH11" s="18"/>
      <c r="AI11" s="18"/>
      <c r="AK11" s="18"/>
      <c r="AL11" s="18"/>
      <c r="AM11" s="18"/>
      <c r="AO11" s="18"/>
    </row>
    <row r="12" spans="1:41" x14ac:dyDescent="0.2">
      <c r="AH12" s="18"/>
      <c r="AI12" s="18"/>
      <c r="AJ12" s="18"/>
      <c r="AK12" s="18"/>
      <c r="AL12" s="18"/>
      <c r="AM12" s="18"/>
      <c r="AN12" s="18"/>
      <c r="AO12" s="18"/>
    </row>
    <row r="13" spans="1:41" x14ac:dyDescent="0.2">
      <c r="AH13" s="18"/>
      <c r="AI13" s="18"/>
      <c r="AK13" s="18"/>
      <c r="AM13" s="18"/>
      <c r="AO13" s="18"/>
    </row>
    <row r="14" spans="1:41" x14ac:dyDescent="0.2">
      <c r="A14" s="25"/>
      <c r="B14" s="25"/>
      <c r="C14" s="25"/>
      <c r="D14" s="25"/>
      <c r="E14" s="25"/>
      <c r="F14" s="25"/>
      <c r="G14" s="25"/>
      <c r="H14" s="25"/>
      <c r="I14" s="25"/>
      <c r="J14" s="25"/>
      <c r="K14" s="25"/>
      <c r="L14" s="25"/>
      <c r="M14" s="25"/>
      <c r="N14" s="25"/>
      <c r="O14" s="25"/>
      <c r="P14" s="25"/>
      <c r="AI14" s="18"/>
      <c r="AJ14" s="18"/>
      <c r="AK14" s="18"/>
      <c r="AL14" s="18"/>
      <c r="AM14" s="18"/>
      <c r="AN14" s="18"/>
      <c r="AO14" s="18"/>
    </row>
    <row r="15" spans="1:41" x14ac:dyDescent="0.2">
      <c r="AH15" s="18"/>
      <c r="AI15" s="18"/>
      <c r="AK15" s="18"/>
      <c r="AM15" s="18"/>
      <c r="AO15" s="18"/>
    </row>
    <row r="16" spans="1:41" x14ac:dyDescent="0.2">
      <c r="A16" s="21"/>
      <c r="B16" s="21"/>
      <c r="C16" s="21"/>
      <c r="D16" s="21"/>
      <c r="E16" s="21"/>
      <c r="F16" s="21"/>
      <c r="G16" s="21"/>
      <c r="H16" s="21"/>
      <c r="I16" s="21"/>
      <c r="J16" s="21"/>
      <c r="K16" s="21"/>
      <c r="L16" s="21"/>
      <c r="M16" s="21"/>
      <c r="N16" s="21"/>
      <c r="O16" s="21"/>
      <c r="AJ16" s="18"/>
      <c r="AK16" s="18"/>
      <c r="AL16" s="18"/>
      <c r="AM16" s="18"/>
      <c r="AN16" s="18"/>
      <c r="AO16" s="18"/>
    </row>
    <row r="17" spans="1:29" x14ac:dyDescent="0.2">
      <c r="A17" s="21"/>
      <c r="B17" s="21"/>
      <c r="C17" s="21"/>
      <c r="D17" s="21"/>
      <c r="E17" s="21"/>
      <c r="F17" s="19"/>
      <c r="G17" s="19"/>
      <c r="H17" s="19"/>
      <c r="I17" s="19"/>
      <c r="J17" s="19"/>
      <c r="K17" s="19"/>
      <c r="L17" s="19"/>
      <c r="M17" s="19"/>
      <c r="N17" s="19"/>
      <c r="O17" s="19"/>
      <c r="P17" s="19"/>
      <c r="Q17" s="19"/>
      <c r="R17" s="123"/>
      <c r="S17" s="123"/>
      <c r="T17" s="123"/>
      <c r="U17" s="123"/>
      <c r="V17" s="123"/>
      <c r="W17" s="123"/>
      <c r="X17" s="123"/>
    </row>
    <row r="18" spans="1:29" x14ac:dyDescent="0.2">
      <c r="A18" s="21"/>
      <c r="B18" s="21"/>
      <c r="C18" s="21"/>
      <c r="D18" s="21"/>
      <c r="E18" s="21"/>
      <c r="F18" s="21"/>
      <c r="G18" s="21"/>
      <c r="H18" s="21"/>
      <c r="I18" s="21"/>
      <c r="J18" s="21"/>
      <c r="K18" s="21"/>
      <c r="L18" s="21"/>
      <c r="M18" s="21"/>
      <c r="N18" s="21"/>
      <c r="O18" s="21"/>
      <c r="V18" s="123"/>
      <c r="W18" s="123"/>
      <c r="Z18" s="123"/>
      <c r="AA18" s="123"/>
      <c r="AB18" s="19"/>
      <c r="AC18" s="19"/>
    </row>
    <row r="19" spans="1:29" x14ac:dyDescent="0.2">
      <c r="A19" s="21"/>
      <c r="B19" s="21"/>
      <c r="C19" s="21"/>
      <c r="D19" s="21"/>
      <c r="E19" s="21"/>
      <c r="F19" s="21"/>
      <c r="G19" s="19"/>
      <c r="H19" s="19"/>
      <c r="I19" s="19"/>
      <c r="J19" s="19"/>
      <c r="K19" s="19"/>
      <c r="L19" s="19"/>
      <c r="M19" s="19"/>
      <c r="N19" s="19"/>
      <c r="O19" s="19"/>
      <c r="P19" s="19"/>
      <c r="Q19" s="18"/>
      <c r="R19" s="113"/>
      <c r="S19" s="113"/>
      <c r="T19" s="113"/>
      <c r="U19" s="113"/>
      <c r="V19" s="113"/>
      <c r="W19" s="113"/>
      <c r="X19" s="113"/>
      <c r="AB19" s="112"/>
      <c r="AC19" s="112"/>
    </row>
    <row r="20" spans="1:29" x14ac:dyDescent="0.2">
      <c r="A20" s="21"/>
      <c r="B20" s="21"/>
      <c r="C20" s="21"/>
      <c r="D20" s="21"/>
      <c r="E20" s="21"/>
      <c r="F20" s="21"/>
      <c r="G20" s="28"/>
      <c r="H20" s="28"/>
      <c r="I20" s="28"/>
      <c r="J20" s="28"/>
      <c r="K20" s="28"/>
      <c r="L20" s="28"/>
      <c r="M20" s="28"/>
      <c r="N20" s="19"/>
      <c r="O20" s="28"/>
      <c r="P20" s="28"/>
      <c r="R20" s="113"/>
      <c r="S20" s="113"/>
      <c r="T20" s="113"/>
      <c r="V20" s="113"/>
      <c r="W20" s="113"/>
      <c r="X20" s="113"/>
      <c r="Z20" s="113"/>
      <c r="AA20" s="113"/>
      <c r="AB20" s="113"/>
      <c r="AC20" s="113"/>
    </row>
    <row r="21" spans="1:29" x14ac:dyDescent="0.2">
      <c r="A21" s="21"/>
      <c r="B21" s="21"/>
      <c r="C21" s="21"/>
      <c r="D21" s="21"/>
      <c r="E21" s="21"/>
      <c r="F21" s="21"/>
      <c r="G21" s="18"/>
      <c r="H21" s="18"/>
      <c r="I21" s="18"/>
      <c r="J21" s="18"/>
      <c r="K21" s="18"/>
      <c r="L21" s="18"/>
      <c r="M21" s="18"/>
      <c r="N21" s="18"/>
      <c r="O21" s="18"/>
      <c r="P21" s="18"/>
      <c r="Q21" s="18"/>
      <c r="R21" s="113"/>
      <c r="S21" s="113"/>
      <c r="T21" s="113"/>
      <c r="U21" s="113"/>
      <c r="V21" s="113"/>
      <c r="W21" s="113"/>
      <c r="X21" s="113"/>
      <c r="Z21" s="113"/>
      <c r="AA21" s="113"/>
      <c r="AB21" s="113"/>
      <c r="AC21" s="113"/>
    </row>
    <row r="22" spans="1:29" x14ac:dyDescent="0.2">
      <c r="A22" s="21"/>
      <c r="B22" s="21"/>
      <c r="C22" s="21"/>
      <c r="D22" s="21"/>
      <c r="E22" s="21"/>
      <c r="F22" s="21"/>
      <c r="G22" s="18"/>
      <c r="H22" s="28"/>
      <c r="I22" s="18"/>
      <c r="J22" s="28"/>
      <c r="K22" s="18"/>
      <c r="L22" s="28"/>
      <c r="M22" s="18"/>
      <c r="N22" s="18"/>
      <c r="O22" s="18"/>
      <c r="P22" s="28"/>
      <c r="Q22" s="18"/>
      <c r="R22" s="113"/>
      <c r="T22" s="113"/>
      <c r="V22" s="113"/>
      <c r="W22" s="113"/>
      <c r="X22" s="113"/>
      <c r="Z22" s="113"/>
      <c r="AA22" s="113"/>
      <c r="AB22" s="113"/>
      <c r="AC22" s="113"/>
    </row>
    <row r="23" spans="1:29" x14ac:dyDescent="0.2">
      <c r="A23" s="21"/>
      <c r="B23" s="21"/>
      <c r="C23" s="21"/>
      <c r="D23" s="21"/>
      <c r="E23" s="21"/>
      <c r="F23" s="21"/>
      <c r="G23" s="18"/>
      <c r="H23" s="28"/>
      <c r="I23" s="18"/>
      <c r="J23" s="18"/>
      <c r="K23" s="18"/>
      <c r="L23" s="18"/>
      <c r="M23" s="18"/>
      <c r="N23" s="18"/>
      <c r="O23" s="18"/>
      <c r="P23" s="28"/>
      <c r="Q23" s="18"/>
      <c r="R23" s="113"/>
      <c r="S23" s="113"/>
      <c r="T23" s="113"/>
      <c r="U23" s="113"/>
      <c r="V23" s="113"/>
      <c r="W23" s="113"/>
      <c r="AA23" s="113"/>
      <c r="AB23" s="112"/>
      <c r="AC23" s="113"/>
    </row>
    <row r="24" spans="1:29" x14ac:dyDescent="0.2">
      <c r="A24" s="21"/>
      <c r="B24" s="21"/>
      <c r="C24" s="21"/>
      <c r="D24" s="21"/>
      <c r="E24" s="21"/>
      <c r="F24" s="21"/>
      <c r="G24" s="18"/>
      <c r="H24" s="18"/>
      <c r="I24" s="18"/>
      <c r="J24" s="18"/>
      <c r="K24" s="18"/>
      <c r="L24" s="18"/>
      <c r="M24" s="18"/>
      <c r="N24" s="18"/>
      <c r="O24" s="18"/>
      <c r="P24" s="18"/>
      <c r="Q24" s="18"/>
      <c r="R24" s="113"/>
      <c r="T24" s="113"/>
      <c r="V24" s="113"/>
      <c r="W24" s="113"/>
      <c r="Z24" s="113"/>
      <c r="AA24" s="113"/>
      <c r="AB24" s="113"/>
      <c r="AC24" s="113"/>
    </row>
    <row r="25" spans="1:29" x14ac:dyDescent="0.2">
      <c r="G25" s="28"/>
      <c r="H25" s="28"/>
      <c r="I25" s="28"/>
      <c r="J25" s="28"/>
      <c r="K25" s="28"/>
      <c r="L25" s="28"/>
      <c r="M25" s="28"/>
      <c r="N25" s="28"/>
      <c r="O25" s="28"/>
      <c r="P25" s="28"/>
      <c r="Q25" s="18"/>
      <c r="R25" s="113"/>
      <c r="S25" s="113"/>
      <c r="T25" s="113"/>
      <c r="U25" s="113"/>
      <c r="V25" s="113"/>
      <c r="AA25" s="113"/>
      <c r="AC25" s="18"/>
    </row>
    <row r="26" spans="1:29" x14ac:dyDescent="0.2">
      <c r="Z26" s="113"/>
      <c r="AA26" s="113"/>
      <c r="AB26" s="18"/>
      <c r="AC26" s="18"/>
    </row>
  </sheetData>
  <mergeCells count="16">
    <mergeCell ref="AB1:AC1"/>
    <mergeCell ref="A1:A2"/>
    <mergeCell ref="B1:B2"/>
    <mergeCell ref="C1:C2"/>
    <mergeCell ref="D1:E1"/>
    <mergeCell ref="F1:G1"/>
    <mergeCell ref="H1:I1"/>
    <mergeCell ref="J1:K1"/>
    <mergeCell ref="L1:M1"/>
    <mergeCell ref="N1:O1"/>
    <mergeCell ref="P1:Q1"/>
    <mergeCell ref="R1:S1"/>
    <mergeCell ref="T1:U1"/>
    <mergeCell ref="V1:W1"/>
    <mergeCell ref="X1:Y1"/>
    <mergeCell ref="Z1:AA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68"/>
  <sheetViews>
    <sheetView zoomScaleNormal="100" workbookViewId="0">
      <pane xSplit="3" ySplit="2" topLeftCell="D3" activePane="bottomRight" state="frozenSplit"/>
      <selection pane="topRight" activeCell="AG1" sqref="AG1"/>
      <selection pane="bottomLeft" activeCell="A24" sqref="A24"/>
      <selection pane="bottomRight" activeCell="S54" sqref="S54"/>
    </sheetView>
  </sheetViews>
  <sheetFormatPr defaultRowHeight="12" x14ac:dyDescent="0.2"/>
  <cols>
    <col min="1" max="1" width="12.7109375" style="1" customWidth="1"/>
    <col min="2" max="2" width="25.28515625" style="1" customWidth="1"/>
    <col min="3" max="3" width="27" style="1" customWidth="1"/>
    <col min="4" max="15" width="8.28515625" style="1" customWidth="1"/>
    <col min="16" max="27" width="8.28515625" style="112" customWidth="1"/>
    <col min="28" max="29" width="8.28515625" style="1" customWidth="1"/>
    <col min="30" max="30" width="26.85546875" style="1" customWidth="1"/>
    <col min="31" max="31" width="14.85546875" style="1" customWidth="1"/>
    <col min="32" max="32" width="16.140625" style="1" customWidth="1"/>
    <col min="33" max="16384" width="9.140625" style="1"/>
  </cols>
  <sheetData>
    <row r="1" spans="1:41" x14ac:dyDescent="0.2">
      <c r="A1" s="236" t="s">
        <v>0</v>
      </c>
      <c r="B1" s="236" t="s">
        <v>1</v>
      </c>
      <c r="C1" s="237" t="s">
        <v>2</v>
      </c>
      <c r="D1" s="238">
        <v>42552</v>
      </c>
      <c r="E1" s="239"/>
      <c r="F1" s="238">
        <v>42583</v>
      </c>
      <c r="G1" s="239"/>
      <c r="H1" s="238">
        <v>42614</v>
      </c>
      <c r="I1" s="239"/>
      <c r="J1" s="238">
        <v>42644</v>
      </c>
      <c r="K1" s="239"/>
      <c r="L1" s="238">
        <v>42675</v>
      </c>
      <c r="M1" s="239"/>
      <c r="N1" s="238">
        <v>42705</v>
      </c>
      <c r="O1" s="239"/>
      <c r="P1" s="238">
        <v>42736</v>
      </c>
      <c r="Q1" s="239"/>
      <c r="R1" s="240">
        <v>42767</v>
      </c>
      <c r="S1" s="241"/>
      <c r="T1" s="240">
        <v>42795</v>
      </c>
      <c r="U1" s="241"/>
      <c r="V1" s="240">
        <v>42826</v>
      </c>
      <c r="W1" s="241"/>
      <c r="X1" s="240">
        <v>42856</v>
      </c>
      <c r="Y1" s="241"/>
      <c r="Z1" s="240">
        <v>42887</v>
      </c>
      <c r="AA1" s="241"/>
      <c r="AB1" s="235" t="s">
        <v>13</v>
      </c>
      <c r="AC1" s="235"/>
      <c r="AF1" s="28"/>
      <c r="AG1" s="28"/>
      <c r="AH1" s="28"/>
      <c r="AI1" s="28"/>
      <c r="AJ1" s="28"/>
      <c r="AK1" s="28"/>
      <c r="AL1" s="28"/>
    </row>
    <row r="2" spans="1:41" ht="58.5" customHeight="1" x14ac:dyDescent="0.2">
      <c r="A2" s="236"/>
      <c r="B2" s="236"/>
      <c r="C2" s="237"/>
      <c r="D2" s="9" t="s">
        <v>3</v>
      </c>
      <c r="E2" s="9" t="s">
        <v>20</v>
      </c>
      <c r="F2" s="9" t="s">
        <v>3</v>
      </c>
      <c r="G2" s="9" t="s">
        <v>20</v>
      </c>
      <c r="H2" s="9" t="s">
        <v>3</v>
      </c>
      <c r="I2" s="9" t="s">
        <v>20</v>
      </c>
      <c r="J2" s="9" t="s">
        <v>3</v>
      </c>
      <c r="K2" s="9" t="s">
        <v>20</v>
      </c>
      <c r="L2" s="9" t="s">
        <v>3</v>
      </c>
      <c r="M2" s="9" t="s">
        <v>20</v>
      </c>
      <c r="N2" s="9" t="s">
        <v>3</v>
      </c>
      <c r="O2" s="9" t="s">
        <v>20</v>
      </c>
      <c r="P2" s="116" t="s">
        <v>3</v>
      </c>
      <c r="Q2" s="116" t="s">
        <v>20</v>
      </c>
      <c r="R2" s="116" t="s">
        <v>3</v>
      </c>
      <c r="S2" s="116" t="s">
        <v>20</v>
      </c>
      <c r="T2" s="116" t="s">
        <v>3</v>
      </c>
      <c r="U2" s="116" t="s">
        <v>20</v>
      </c>
      <c r="V2" s="116" t="s">
        <v>3</v>
      </c>
      <c r="W2" s="116" t="s">
        <v>20</v>
      </c>
      <c r="X2" s="116" t="s">
        <v>3</v>
      </c>
      <c r="Y2" s="116" t="s">
        <v>20</v>
      </c>
      <c r="Z2" s="116" t="s">
        <v>3</v>
      </c>
      <c r="AA2" s="116" t="s">
        <v>20</v>
      </c>
      <c r="AB2" s="14" t="s">
        <v>3</v>
      </c>
      <c r="AC2" s="14" t="s">
        <v>20</v>
      </c>
      <c r="AF2" s="28"/>
      <c r="AG2" s="28"/>
      <c r="AH2" s="28"/>
      <c r="AI2" s="28"/>
      <c r="AJ2" s="28"/>
      <c r="AK2" s="28"/>
      <c r="AL2" s="28"/>
    </row>
    <row r="3" spans="1:41" x14ac:dyDescent="0.2">
      <c r="A3" s="2">
        <v>301</v>
      </c>
      <c r="B3" s="2" t="s">
        <v>4</v>
      </c>
      <c r="C3" s="2" t="s">
        <v>18</v>
      </c>
      <c r="D3" s="40">
        <v>58</v>
      </c>
      <c r="E3" s="41">
        <v>19144</v>
      </c>
      <c r="F3" s="40">
        <v>82</v>
      </c>
      <c r="G3" s="41">
        <v>22896</v>
      </c>
      <c r="H3" s="40">
        <v>70</v>
      </c>
      <c r="I3" s="41">
        <v>18601</v>
      </c>
      <c r="J3" s="40">
        <v>94</v>
      </c>
      <c r="K3" s="41">
        <v>25585</v>
      </c>
      <c r="L3" s="40">
        <v>44</v>
      </c>
      <c r="M3" s="41">
        <v>11157</v>
      </c>
      <c r="N3" s="40">
        <v>64</v>
      </c>
      <c r="O3" s="41">
        <v>21143</v>
      </c>
      <c r="P3" s="70">
        <v>62</v>
      </c>
      <c r="Q3" s="66">
        <v>17097</v>
      </c>
      <c r="R3" s="70">
        <v>86</v>
      </c>
      <c r="S3" s="66">
        <v>26549</v>
      </c>
      <c r="T3" s="70">
        <v>94</v>
      </c>
      <c r="U3" s="66">
        <v>26761</v>
      </c>
      <c r="V3" s="70">
        <v>59</v>
      </c>
      <c r="W3" s="66">
        <v>16200</v>
      </c>
      <c r="X3" s="70">
        <v>106</v>
      </c>
      <c r="Y3" s="66">
        <v>30628</v>
      </c>
      <c r="Z3" s="70">
        <v>98</v>
      </c>
      <c r="AA3" s="66">
        <v>30738</v>
      </c>
      <c r="AB3" s="40">
        <f>SUMIF($D$2:$AA$2, "No. of Dwelling Units Approved", D3:AA3)</f>
        <v>917</v>
      </c>
      <c r="AC3" s="41">
        <f t="shared" ref="AC3:AC39" si="0">SUMIF($D$2:$AA$2, "Value of Approvals ($000)", D3:AA3)</f>
        <v>266499</v>
      </c>
      <c r="AD3" s="18"/>
      <c r="AE3" s="27"/>
      <c r="AF3" s="28"/>
      <c r="AG3" s="28"/>
      <c r="AH3" s="28"/>
      <c r="AI3" s="28"/>
      <c r="AJ3" s="28"/>
      <c r="AK3" s="28"/>
      <c r="AL3" s="28"/>
    </row>
    <row r="4" spans="1:41" x14ac:dyDescent="0.2">
      <c r="A4" s="2"/>
      <c r="B4" s="2"/>
      <c r="C4" s="2" t="s">
        <v>109</v>
      </c>
      <c r="D4" s="40">
        <v>33</v>
      </c>
      <c r="E4" s="41">
        <v>10153</v>
      </c>
      <c r="F4" s="40">
        <v>23</v>
      </c>
      <c r="G4" s="41">
        <v>4443</v>
      </c>
      <c r="H4" s="40">
        <v>29</v>
      </c>
      <c r="I4" s="41">
        <v>6946</v>
      </c>
      <c r="J4" s="40">
        <v>20</v>
      </c>
      <c r="K4" s="41">
        <v>3066</v>
      </c>
      <c r="L4" s="40">
        <v>112</v>
      </c>
      <c r="M4" s="41">
        <v>25850</v>
      </c>
      <c r="N4" s="40">
        <v>59</v>
      </c>
      <c r="O4" s="41">
        <v>8246</v>
      </c>
      <c r="P4" s="70">
        <v>76</v>
      </c>
      <c r="Q4" s="66">
        <v>15700</v>
      </c>
      <c r="R4" s="70">
        <v>14</v>
      </c>
      <c r="S4" s="66">
        <v>2410</v>
      </c>
      <c r="T4" s="70">
        <v>47</v>
      </c>
      <c r="U4" s="66">
        <v>10591</v>
      </c>
      <c r="V4" s="70">
        <v>32</v>
      </c>
      <c r="W4" s="66">
        <v>6612</v>
      </c>
      <c r="X4" s="70">
        <v>4</v>
      </c>
      <c r="Y4" s="66">
        <v>1200</v>
      </c>
      <c r="Z4" s="70">
        <v>46</v>
      </c>
      <c r="AA4" s="66">
        <v>8395</v>
      </c>
      <c r="AB4" s="40">
        <f>SUMIF($D$2:$AA$2, "No. of Dwelling Units Approved", D4:AA4)</f>
        <v>495</v>
      </c>
      <c r="AC4" s="41">
        <f t="shared" si="0"/>
        <v>103612</v>
      </c>
      <c r="AD4" s="18"/>
      <c r="AE4" s="27"/>
      <c r="AF4" s="28"/>
      <c r="AG4" s="28"/>
      <c r="AH4" s="28"/>
      <c r="AI4" s="28"/>
      <c r="AJ4" s="28"/>
      <c r="AK4" s="28"/>
      <c r="AL4" s="28"/>
    </row>
    <row r="5" spans="1:41" x14ac:dyDescent="0.2">
      <c r="A5" s="2"/>
      <c r="B5" s="2"/>
      <c r="C5" s="2" t="s">
        <v>110</v>
      </c>
      <c r="D5" s="40">
        <v>26</v>
      </c>
      <c r="E5" s="41">
        <v>6700</v>
      </c>
      <c r="F5" s="40">
        <v>0</v>
      </c>
      <c r="G5" s="41">
        <v>0</v>
      </c>
      <c r="H5" s="40">
        <v>0</v>
      </c>
      <c r="I5" s="41">
        <v>0</v>
      </c>
      <c r="J5" s="40">
        <v>16</v>
      </c>
      <c r="K5" s="41">
        <v>4800</v>
      </c>
      <c r="L5" s="40">
        <v>0</v>
      </c>
      <c r="M5" s="41">
        <v>0</v>
      </c>
      <c r="N5" s="40">
        <v>28</v>
      </c>
      <c r="O5" s="41">
        <v>5000</v>
      </c>
      <c r="P5" s="70">
        <v>0</v>
      </c>
      <c r="Q5" s="66">
        <v>0</v>
      </c>
      <c r="R5" s="70">
        <v>0</v>
      </c>
      <c r="S5" s="66">
        <v>0</v>
      </c>
      <c r="T5" s="70">
        <v>0</v>
      </c>
      <c r="U5" s="66">
        <v>0</v>
      </c>
      <c r="V5" s="70">
        <v>0</v>
      </c>
      <c r="W5" s="66">
        <v>0</v>
      </c>
      <c r="X5" s="70">
        <v>0</v>
      </c>
      <c r="Y5" s="66">
        <v>0</v>
      </c>
      <c r="Z5" s="70">
        <v>0</v>
      </c>
      <c r="AA5" s="66">
        <v>0</v>
      </c>
      <c r="AB5" s="40">
        <f>SUMIF($D$2:$AA$2, "No. of Dwelling Units Approved", D5:AA5)</f>
        <v>70</v>
      </c>
      <c r="AC5" s="41">
        <f t="shared" ref="AC5" si="1">SUMIF($D$2:$AA$2, "Value of Approvals ($000)", D5:AA5)</f>
        <v>16500</v>
      </c>
      <c r="AD5" s="18"/>
      <c r="AE5" s="27"/>
      <c r="AF5" s="28"/>
      <c r="AG5" s="28"/>
      <c r="AH5" s="28"/>
      <c r="AI5" s="28"/>
      <c r="AJ5" s="28"/>
      <c r="AK5" s="28"/>
      <c r="AL5" s="28"/>
    </row>
    <row r="6" spans="1:41" x14ac:dyDescent="0.2">
      <c r="A6" s="2"/>
      <c r="B6" s="2"/>
      <c r="C6" s="2" t="s">
        <v>19</v>
      </c>
      <c r="D6" s="40">
        <v>117</v>
      </c>
      <c r="E6" s="41">
        <v>35997</v>
      </c>
      <c r="F6" s="40">
        <v>105</v>
      </c>
      <c r="G6" s="41">
        <v>27339</v>
      </c>
      <c r="H6" s="40">
        <v>99</v>
      </c>
      <c r="I6" s="41">
        <v>25547</v>
      </c>
      <c r="J6" s="40">
        <v>130</v>
      </c>
      <c r="K6" s="41">
        <v>33451</v>
      </c>
      <c r="L6" s="40">
        <v>156</v>
      </c>
      <c r="M6" s="41">
        <v>37007</v>
      </c>
      <c r="N6" s="40">
        <v>151</v>
      </c>
      <c r="O6" s="41">
        <v>34390</v>
      </c>
      <c r="P6" s="70">
        <v>138</v>
      </c>
      <c r="Q6" s="66">
        <v>32797</v>
      </c>
      <c r="R6" s="70">
        <v>100</v>
      </c>
      <c r="S6" s="66">
        <v>28958</v>
      </c>
      <c r="T6" s="70">
        <v>141</v>
      </c>
      <c r="U6" s="66">
        <v>37352</v>
      </c>
      <c r="V6" s="70">
        <v>91</v>
      </c>
      <c r="W6" s="66">
        <v>22811</v>
      </c>
      <c r="X6" s="70">
        <v>110</v>
      </c>
      <c r="Y6" s="66">
        <v>31828</v>
      </c>
      <c r="Z6" s="70">
        <v>144</v>
      </c>
      <c r="AA6" s="66">
        <v>39132</v>
      </c>
      <c r="AB6" s="40">
        <f>SUMIF($D$2:$AA$2, "No. of Dwelling Units Approved", D6:AA6)</f>
        <v>1482</v>
      </c>
      <c r="AC6" s="41">
        <f t="shared" si="0"/>
        <v>386609</v>
      </c>
      <c r="AD6" s="18"/>
      <c r="AE6" s="27"/>
      <c r="AF6" s="28"/>
      <c r="AG6" s="28"/>
      <c r="AH6" s="28"/>
      <c r="AI6" s="28"/>
      <c r="AJ6" s="28"/>
      <c r="AK6" s="28"/>
      <c r="AL6" s="28"/>
    </row>
    <row r="7" spans="1:41" x14ac:dyDescent="0.2">
      <c r="A7" s="2"/>
      <c r="B7" s="2"/>
      <c r="C7" s="2" t="s">
        <v>14</v>
      </c>
      <c r="D7" s="40" t="s">
        <v>22</v>
      </c>
      <c r="E7" s="41">
        <v>3015</v>
      </c>
      <c r="F7" s="40" t="s">
        <v>22</v>
      </c>
      <c r="G7" s="41">
        <v>4012</v>
      </c>
      <c r="H7" s="40" t="s">
        <v>22</v>
      </c>
      <c r="I7" s="41">
        <v>5377</v>
      </c>
      <c r="J7" s="40" t="s">
        <v>22</v>
      </c>
      <c r="K7" s="41">
        <v>3179</v>
      </c>
      <c r="L7" s="40" t="s">
        <v>22</v>
      </c>
      <c r="M7" s="41">
        <v>3084</v>
      </c>
      <c r="N7" s="40" t="s">
        <v>22</v>
      </c>
      <c r="O7" s="41">
        <v>3211</v>
      </c>
      <c r="P7" s="66" t="s">
        <v>22</v>
      </c>
      <c r="Q7" s="66">
        <v>2378</v>
      </c>
      <c r="R7" s="66" t="s">
        <v>22</v>
      </c>
      <c r="S7" s="66">
        <v>3431</v>
      </c>
      <c r="T7" s="66" t="s">
        <v>22</v>
      </c>
      <c r="U7" s="66">
        <v>3951</v>
      </c>
      <c r="V7" s="70" t="s">
        <v>22</v>
      </c>
      <c r="W7" s="66">
        <v>2478</v>
      </c>
      <c r="X7" s="70" t="s">
        <v>22</v>
      </c>
      <c r="Y7" s="66">
        <v>5967</v>
      </c>
      <c r="Z7" s="70" t="s">
        <v>22</v>
      </c>
      <c r="AA7" s="66">
        <v>5261</v>
      </c>
      <c r="AB7" s="40" t="s">
        <v>22</v>
      </c>
      <c r="AC7" s="41">
        <f t="shared" si="0"/>
        <v>45344</v>
      </c>
      <c r="AD7" s="18"/>
      <c r="AF7" s="28"/>
      <c r="AG7" s="19"/>
      <c r="AH7" s="19"/>
      <c r="AI7" s="30"/>
      <c r="AJ7" s="30"/>
      <c r="AK7" s="30"/>
      <c r="AL7" s="30"/>
    </row>
    <row r="8" spans="1:41" x14ac:dyDescent="0.2">
      <c r="A8" s="2"/>
      <c r="B8" s="2"/>
      <c r="C8" s="2" t="s">
        <v>15</v>
      </c>
      <c r="D8" s="40" t="s">
        <v>22</v>
      </c>
      <c r="E8" s="41">
        <v>39012</v>
      </c>
      <c r="F8" s="40" t="s">
        <v>22</v>
      </c>
      <c r="G8" s="41">
        <v>31351</v>
      </c>
      <c r="H8" s="40" t="s">
        <v>22</v>
      </c>
      <c r="I8" s="41">
        <v>30924</v>
      </c>
      <c r="J8" s="40" t="s">
        <v>22</v>
      </c>
      <c r="K8" s="41">
        <v>36630</v>
      </c>
      <c r="L8" s="40" t="s">
        <v>22</v>
      </c>
      <c r="M8" s="41">
        <v>40091</v>
      </c>
      <c r="N8" s="40" t="s">
        <v>22</v>
      </c>
      <c r="O8" s="41">
        <v>37601</v>
      </c>
      <c r="P8" s="66" t="s">
        <v>22</v>
      </c>
      <c r="Q8" s="66">
        <v>35176</v>
      </c>
      <c r="R8" s="66" t="s">
        <v>22</v>
      </c>
      <c r="S8" s="66">
        <v>32389</v>
      </c>
      <c r="T8" s="66" t="s">
        <v>22</v>
      </c>
      <c r="U8" s="66">
        <v>41304</v>
      </c>
      <c r="V8" s="70" t="s">
        <v>22</v>
      </c>
      <c r="W8" s="66">
        <v>25290</v>
      </c>
      <c r="X8" s="70" t="s">
        <v>22</v>
      </c>
      <c r="Y8" s="66">
        <v>37794</v>
      </c>
      <c r="Z8" s="70" t="s">
        <v>22</v>
      </c>
      <c r="AA8" s="66">
        <v>44393</v>
      </c>
      <c r="AB8" s="40" t="s">
        <v>22</v>
      </c>
      <c r="AC8" s="41">
        <f t="shared" si="0"/>
        <v>431955</v>
      </c>
      <c r="AD8" s="18"/>
      <c r="AF8" s="28"/>
      <c r="AG8" s="19"/>
      <c r="AH8" s="28"/>
      <c r="AI8" s="28"/>
      <c r="AJ8" s="28"/>
      <c r="AK8" s="28"/>
      <c r="AL8" s="28"/>
      <c r="AM8" s="19"/>
      <c r="AN8" s="19"/>
      <c r="AO8" s="19"/>
    </row>
    <row r="9" spans="1:41" x14ac:dyDescent="0.2">
      <c r="A9" s="2"/>
      <c r="B9" s="2"/>
      <c r="C9" s="2" t="s">
        <v>16</v>
      </c>
      <c r="D9" s="40" t="s">
        <v>22</v>
      </c>
      <c r="E9" s="41">
        <v>10363</v>
      </c>
      <c r="F9" s="40" t="s">
        <v>22</v>
      </c>
      <c r="G9" s="41">
        <v>2247</v>
      </c>
      <c r="H9" s="40" t="s">
        <v>22</v>
      </c>
      <c r="I9" s="41">
        <v>2539</v>
      </c>
      <c r="J9" s="40" t="s">
        <v>22</v>
      </c>
      <c r="K9" s="41">
        <v>3906</v>
      </c>
      <c r="L9" s="40" t="s">
        <v>22</v>
      </c>
      <c r="M9" s="41">
        <v>17848</v>
      </c>
      <c r="N9" s="40" t="s">
        <v>22</v>
      </c>
      <c r="O9" s="41">
        <v>7303</v>
      </c>
      <c r="P9" s="66" t="s">
        <v>22</v>
      </c>
      <c r="Q9" s="66">
        <v>3709</v>
      </c>
      <c r="R9" s="66" t="s">
        <v>22</v>
      </c>
      <c r="S9" s="66">
        <v>7985</v>
      </c>
      <c r="T9" s="66" t="s">
        <v>22</v>
      </c>
      <c r="U9" s="66">
        <v>3494</v>
      </c>
      <c r="V9" s="70" t="s">
        <v>22</v>
      </c>
      <c r="W9" s="66">
        <v>20740</v>
      </c>
      <c r="X9" s="70" t="s">
        <v>22</v>
      </c>
      <c r="Y9" s="66">
        <v>32054</v>
      </c>
      <c r="Z9" s="70" t="s">
        <v>22</v>
      </c>
      <c r="AA9" s="66">
        <v>2175</v>
      </c>
      <c r="AB9" s="40" t="s">
        <v>22</v>
      </c>
      <c r="AC9" s="41">
        <f t="shared" si="0"/>
        <v>114363</v>
      </c>
      <c r="AD9" s="18"/>
      <c r="AF9" s="28"/>
      <c r="AG9" s="28"/>
      <c r="AH9" s="18"/>
      <c r="AI9" s="18"/>
      <c r="AJ9" s="18"/>
      <c r="AK9" s="28"/>
      <c r="AL9" s="28"/>
    </row>
    <row r="10" spans="1:41" x14ac:dyDescent="0.2">
      <c r="A10" s="2"/>
      <c r="B10" s="2"/>
      <c r="C10" s="2" t="s">
        <v>17</v>
      </c>
      <c r="D10" s="40" t="s">
        <v>22</v>
      </c>
      <c r="E10" s="41">
        <v>49375</v>
      </c>
      <c r="F10" s="40" t="s">
        <v>22</v>
      </c>
      <c r="G10" s="41">
        <v>33598</v>
      </c>
      <c r="H10" s="40" t="s">
        <v>22</v>
      </c>
      <c r="I10" s="41">
        <v>33463</v>
      </c>
      <c r="J10" s="40" t="s">
        <v>22</v>
      </c>
      <c r="K10" s="41">
        <v>40536</v>
      </c>
      <c r="L10" s="40" t="s">
        <v>22</v>
      </c>
      <c r="M10" s="41">
        <v>57939</v>
      </c>
      <c r="N10" s="40" t="s">
        <v>22</v>
      </c>
      <c r="O10" s="41">
        <v>44904</v>
      </c>
      <c r="P10" s="66" t="s">
        <v>22</v>
      </c>
      <c r="Q10" s="66">
        <v>38884</v>
      </c>
      <c r="R10" s="66" t="s">
        <v>22</v>
      </c>
      <c r="S10" s="66">
        <v>40374</v>
      </c>
      <c r="T10" s="66" t="s">
        <v>22</v>
      </c>
      <c r="U10" s="66">
        <v>44798</v>
      </c>
      <c r="V10" s="70" t="s">
        <v>22</v>
      </c>
      <c r="W10" s="66">
        <v>46030</v>
      </c>
      <c r="X10" s="70" t="s">
        <v>22</v>
      </c>
      <c r="Y10" s="66">
        <v>69849</v>
      </c>
      <c r="Z10" s="70" t="s">
        <v>22</v>
      </c>
      <c r="AA10" s="66">
        <v>46568</v>
      </c>
      <c r="AB10" s="40" t="s">
        <v>22</v>
      </c>
      <c r="AC10" s="41">
        <f t="shared" si="0"/>
        <v>546318</v>
      </c>
      <c r="AD10" s="18"/>
      <c r="AF10" s="28"/>
      <c r="AG10" s="18"/>
      <c r="AH10" s="18"/>
      <c r="AI10" s="28"/>
      <c r="AJ10" s="18"/>
      <c r="AK10" s="28"/>
      <c r="AL10" s="28"/>
      <c r="AM10" s="18"/>
      <c r="AO10" s="18"/>
    </row>
    <row r="11" spans="1:41" x14ac:dyDescent="0.2">
      <c r="A11" s="3">
        <v>302</v>
      </c>
      <c r="B11" s="3" t="s">
        <v>5</v>
      </c>
      <c r="C11" s="3" t="s">
        <v>18</v>
      </c>
      <c r="D11" s="44">
        <v>81</v>
      </c>
      <c r="E11" s="45">
        <v>23463</v>
      </c>
      <c r="F11" s="44">
        <v>95</v>
      </c>
      <c r="G11" s="45">
        <v>29977</v>
      </c>
      <c r="H11" s="44">
        <v>43</v>
      </c>
      <c r="I11" s="45">
        <v>15024</v>
      </c>
      <c r="J11" s="44">
        <v>64</v>
      </c>
      <c r="K11" s="45">
        <v>18704</v>
      </c>
      <c r="L11" s="44">
        <v>64</v>
      </c>
      <c r="M11" s="45">
        <v>17623</v>
      </c>
      <c r="N11" s="44">
        <v>38</v>
      </c>
      <c r="O11" s="45">
        <v>12749</v>
      </c>
      <c r="P11" s="124">
        <v>32</v>
      </c>
      <c r="Q11" s="125">
        <v>11144</v>
      </c>
      <c r="R11" s="124">
        <v>58</v>
      </c>
      <c r="S11" s="125">
        <v>18958</v>
      </c>
      <c r="T11" s="124">
        <v>60</v>
      </c>
      <c r="U11" s="125">
        <v>17743</v>
      </c>
      <c r="V11" s="124">
        <v>33</v>
      </c>
      <c r="W11" s="125">
        <v>10809</v>
      </c>
      <c r="X11" s="124">
        <v>68</v>
      </c>
      <c r="Y11" s="125">
        <v>20402</v>
      </c>
      <c r="Z11" s="124">
        <v>64</v>
      </c>
      <c r="AA11" s="126">
        <v>20272</v>
      </c>
      <c r="AB11" s="67">
        <f>SUMIF($D$2:$AA$2, "No. of Dwelling Units Approved", D11:AA11)</f>
        <v>700</v>
      </c>
      <c r="AC11" s="57">
        <f t="shared" si="0"/>
        <v>216868</v>
      </c>
      <c r="AD11" s="18"/>
      <c r="AF11" s="28"/>
      <c r="AG11" s="18"/>
      <c r="AH11" s="18"/>
      <c r="AI11" s="18"/>
      <c r="AJ11" s="18"/>
      <c r="AK11" s="28"/>
      <c r="AL11" s="28"/>
      <c r="AM11" s="18"/>
      <c r="AO11" s="18"/>
    </row>
    <row r="12" spans="1:41" x14ac:dyDescent="0.2">
      <c r="A12" s="3"/>
      <c r="B12" s="3"/>
      <c r="C12" s="3" t="s">
        <v>109</v>
      </c>
      <c r="D12" s="44">
        <v>20</v>
      </c>
      <c r="E12" s="45">
        <v>3978</v>
      </c>
      <c r="F12" s="44">
        <v>91</v>
      </c>
      <c r="G12" s="45">
        <v>18156</v>
      </c>
      <c r="H12" s="44">
        <v>134</v>
      </c>
      <c r="I12" s="45">
        <v>29977</v>
      </c>
      <c r="J12" s="44">
        <v>47</v>
      </c>
      <c r="K12" s="45">
        <v>10016</v>
      </c>
      <c r="L12" s="44">
        <v>42</v>
      </c>
      <c r="M12" s="45">
        <v>10422</v>
      </c>
      <c r="N12" s="44">
        <v>58</v>
      </c>
      <c r="O12" s="45">
        <v>13315</v>
      </c>
      <c r="P12" s="124">
        <v>51</v>
      </c>
      <c r="Q12" s="125">
        <v>12302</v>
      </c>
      <c r="R12" s="124">
        <v>61</v>
      </c>
      <c r="S12" s="125">
        <v>11634</v>
      </c>
      <c r="T12" s="124">
        <v>101</v>
      </c>
      <c r="U12" s="125">
        <v>21485</v>
      </c>
      <c r="V12" s="124">
        <v>57</v>
      </c>
      <c r="W12" s="125">
        <v>13953</v>
      </c>
      <c r="X12" s="124">
        <v>66</v>
      </c>
      <c r="Y12" s="125">
        <v>16734</v>
      </c>
      <c r="Z12" s="124">
        <v>49</v>
      </c>
      <c r="AA12" s="126">
        <v>13832</v>
      </c>
      <c r="AB12" s="67">
        <f>SUMIF($D$2:$AA$2, "No. of Dwelling Units Approved", D12:AA12)</f>
        <v>777</v>
      </c>
      <c r="AC12" s="57">
        <f t="shared" si="0"/>
        <v>175804</v>
      </c>
      <c r="AD12" s="18"/>
      <c r="AF12" s="28"/>
      <c r="AG12" s="28"/>
      <c r="AH12" s="18"/>
      <c r="AI12" s="18"/>
      <c r="AJ12" s="28"/>
      <c r="AK12" s="28"/>
      <c r="AL12" s="28"/>
      <c r="AM12" s="18"/>
      <c r="AO12" s="18"/>
    </row>
    <row r="13" spans="1:41" x14ac:dyDescent="0.2">
      <c r="A13" s="3"/>
      <c r="B13" s="3"/>
      <c r="C13" s="3" t="s">
        <v>110</v>
      </c>
      <c r="D13" s="44">
        <v>104</v>
      </c>
      <c r="E13" s="45">
        <v>23136</v>
      </c>
      <c r="F13" s="44">
        <v>390</v>
      </c>
      <c r="G13" s="45">
        <v>97621</v>
      </c>
      <c r="H13" s="44">
        <v>0</v>
      </c>
      <c r="I13" s="45">
        <v>0</v>
      </c>
      <c r="J13" s="44">
        <v>14</v>
      </c>
      <c r="K13" s="45">
        <v>2850</v>
      </c>
      <c r="L13" s="44">
        <v>0</v>
      </c>
      <c r="M13" s="45">
        <v>0</v>
      </c>
      <c r="N13" s="44">
        <v>0</v>
      </c>
      <c r="O13" s="45">
        <v>0</v>
      </c>
      <c r="P13" s="124">
        <v>0</v>
      </c>
      <c r="Q13" s="125">
        <v>0</v>
      </c>
      <c r="R13" s="124">
        <v>64</v>
      </c>
      <c r="S13" s="125">
        <v>14415</v>
      </c>
      <c r="T13" s="124">
        <v>13</v>
      </c>
      <c r="U13" s="125">
        <v>2500</v>
      </c>
      <c r="V13" s="124">
        <v>108</v>
      </c>
      <c r="W13" s="125">
        <v>25000</v>
      </c>
      <c r="X13" s="124">
        <v>0</v>
      </c>
      <c r="Y13" s="125">
        <v>0</v>
      </c>
      <c r="Z13" s="124">
        <v>0</v>
      </c>
      <c r="AA13" s="126">
        <v>0</v>
      </c>
      <c r="AB13" s="67">
        <f>SUMIF($D$2:$AA$2, "No. of Dwelling Units Approved", D13:AA13)</f>
        <v>693</v>
      </c>
      <c r="AC13" s="57">
        <f t="shared" ref="AC13" si="2">SUMIF($D$2:$AA$2, "Value of Approvals ($000)", D13:AA13)</f>
        <v>165522</v>
      </c>
      <c r="AD13" s="18"/>
      <c r="AF13" s="28"/>
      <c r="AG13" s="28"/>
      <c r="AH13" s="18"/>
      <c r="AI13" s="18"/>
      <c r="AJ13" s="28"/>
      <c r="AK13" s="28"/>
      <c r="AL13" s="28"/>
      <c r="AM13" s="18"/>
      <c r="AO13" s="18"/>
    </row>
    <row r="14" spans="1:41" x14ac:dyDescent="0.2">
      <c r="A14" s="3"/>
      <c r="B14" s="3"/>
      <c r="C14" s="3" t="s">
        <v>19</v>
      </c>
      <c r="D14" s="44">
        <v>205</v>
      </c>
      <c r="E14" s="45">
        <v>50577</v>
      </c>
      <c r="F14" s="44">
        <v>576</v>
      </c>
      <c r="G14" s="45">
        <v>145754</v>
      </c>
      <c r="H14" s="44">
        <v>177</v>
      </c>
      <c r="I14" s="45">
        <v>45001</v>
      </c>
      <c r="J14" s="44">
        <v>125</v>
      </c>
      <c r="K14" s="45">
        <v>31570</v>
      </c>
      <c r="L14" s="44">
        <v>106</v>
      </c>
      <c r="M14" s="45">
        <v>28045</v>
      </c>
      <c r="N14" s="44">
        <v>96</v>
      </c>
      <c r="O14" s="45">
        <v>26064</v>
      </c>
      <c r="P14" s="124">
        <v>83</v>
      </c>
      <c r="Q14" s="125">
        <v>23445</v>
      </c>
      <c r="R14" s="124">
        <v>183</v>
      </c>
      <c r="S14" s="125">
        <v>45008</v>
      </c>
      <c r="T14" s="124">
        <v>174</v>
      </c>
      <c r="U14" s="125">
        <v>41727</v>
      </c>
      <c r="V14" s="124">
        <v>198</v>
      </c>
      <c r="W14" s="125">
        <v>49762</v>
      </c>
      <c r="X14" s="124">
        <v>134</v>
      </c>
      <c r="Y14" s="125">
        <v>37137</v>
      </c>
      <c r="Z14" s="124">
        <v>113</v>
      </c>
      <c r="AA14" s="126">
        <v>34104</v>
      </c>
      <c r="AB14" s="67">
        <f>SUMIF($D$2:$AA$2, "No. of Dwelling Units Approved", D14:AA14)</f>
        <v>2170</v>
      </c>
      <c r="AC14" s="57">
        <f t="shared" si="0"/>
        <v>558194</v>
      </c>
      <c r="AD14" s="18"/>
      <c r="AF14" s="28"/>
      <c r="AG14" s="28"/>
      <c r="AH14" s="28"/>
      <c r="AI14" s="18"/>
      <c r="AJ14" s="28"/>
      <c r="AK14" s="28"/>
      <c r="AL14" s="28"/>
      <c r="AM14" s="18"/>
      <c r="AO14" s="18"/>
    </row>
    <row r="15" spans="1:41" x14ac:dyDescent="0.2">
      <c r="A15" s="3"/>
      <c r="B15" s="3"/>
      <c r="C15" s="3" t="s">
        <v>14</v>
      </c>
      <c r="D15" s="44" t="s">
        <v>22</v>
      </c>
      <c r="E15" s="45">
        <v>8423</v>
      </c>
      <c r="F15" s="44" t="s">
        <v>22</v>
      </c>
      <c r="G15" s="45">
        <v>7989</v>
      </c>
      <c r="H15" s="44" t="s">
        <v>22</v>
      </c>
      <c r="I15" s="45">
        <v>8676</v>
      </c>
      <c r="J15" s="44" t="s">
        <v>22</v>
      </c>
      <c r="K15" s="45">
        <v>7369</v>
      </c>
      <c r="L15" s="44" t="s">
        <v>22</v>
      </c>
      <c r="M15" s="45">
        <v>7238</v>
      </c>
      <c r="N15" s="44" t="s">
        <v>22</v>
      </c>
      <c r="O15" s="45">
        <v>5128</v>
      </c>
      <c r="P15" s="124" t="s">
        <v>22</v>
      </c>
      <c r="Q15" s="125">
        <v>3058</v>
      </c>
      <c r="R15" s="124" t="s">
        <v>22</v>
      </c>
      <c r="S15" s="125">
        <v>9751</v>
      </c>
      <c r="T15" s="124" t="s">
        <v>22</v>
      </c>
      <c r="U15" s="125">
        <v>8025</v>
      </c>
      <c r="V15" s="124" t="s">
        <v>22</v>
      </c>
      <c r="W15" s="125">
        <v>3527</v>
      </c>
      <c r="X15" s="124" t="s">
        <v>22</v>
      </c>
      <c r="Y15" s="125">
        <v>5553</v>
      </c>
      <c r="Z15" s="124" t="s">
        <v>22</v>
      </c>
      <c r="AA15" s="125">
        <v>8419</v>
      </c>
      <c r="AB15" s="44" t="s">
        <v>22</v>
      </c>
      <c r="AC15" s="57">
        <f t="shared" si="0"/>
        <v>83156</v>
      </c>
      <c r="AD15" s="18"/>
      <c r="AF15" s="28"/>
      <c r="AG15" s="28"/>
      <c r="AH15" s="28"/>
      <c r="AI15" s="18"/>
      <c r="AJ15" s="28"/>
      <c r="AK15" s="28"/>
      <c r="AL15" s="28"/>
      <c r="AM15" s="18"/>
      <c r="AO15" s="18"/>
    </row>
    <row r="16" spans="1:41" x14ac:dyDescent="0.2">
      <c r="A16" s="3"/>
      <c r="B16" s="3"/>
      <c r="C16" s="3" t="s">
        <v>15</v>
      </c>
      <c r="D16" s="44" t="s">
        <v>22</v>
      </c>
      <c r="E16" s="45">
        <v>59000</v>
      </c>
      <c r="F16" s="44" t="s">
        <v>22</v>
      </c>
      <c r="G16" s="45">
        <v>153744</v>
      </c>
      <c r="H16" s="44" t="s">
        <v>22</v>
      </c>
      <c r="I16" s="45">
        <v>53677</v>
      </c>
      <c r="J16" s="44" t="s">
        <v>22</v>
      </c>
      <c r="K16" s="45">
        <v>38939</v>
      </c>
      <c r="L16" s="44" t="s">
        <v>22</v>
      </c>
      <c r="M16" s="45">
        <v>35283</v>
      </c>
      <c r="N16" s="44" t="s">
        <v>22</v>
      </c>
      <c r="O16" s="45">
        <v>31192</v>
      </c>
      <c r="P16" s="124" t="s">
        <v>22</v>
      </c>
      <c r="Q16" s="125">
        <v>26503</v>
      </c>
      <c r="R16" s="124" t="s">
        <v>22</v>
      </c>
      <c r="S16" s="125">
        <v>54759</v>
      </c>
      <c r="T16" s="124" t="s">
        <v>22</v>
      </c>
      <c r="U16" s="125">
        <v>49753</v>
      </c>
      <c r="V16" s="124" t="s">
        <v>22</v>
      </c>
      <c r="W16" s="125">
        <v>53289</v>
      </c>
      <c r="X16" s="124" t="s">
        <v>22</v>
      </c>
      <c r="Y16" s="125">
        <v>42690</v>
      </c>
      <c r="Z16" s="124" t="s">
        <v>22</v>
      </c>
      <c r="AA16" s="125">
        <v>42522</v>
      </c>
      <c r="AB16" s="44" t="s">
        <v>22</v>
      </c>
      <c r="AC16" s="57">
        <f t="shared" si="0"/>
        <v>641351</v>
      </c>
      <c r="AD16" s="18"/>
      <c r="AF16" s="28"/>
      <c r="AG16" s="28"/>
      <c r="AH16" s="28"/>
      <c r="AI16" s="18"/>
      <c r="AJ16" s="28"/>
      <c r="AK16" s="28"/>
      <c r="AL16" s="28"/>
      <c r="AM16" s="18"/>
      <c r="AO16" s="18"/>
    </row>
    <row r="17" spans="1:84" x14ac:dyDescent="0.2">
      <c r="A17" s="3"/>
      <c r="B17" s="3"/>
      <c r="C17" s="3" t="s">
        <v>16</v>
      </c>
      <c r="D17" s="44" t="s">
        <v>22</v>
      </c>
      <c r="E17" s="45">
        <v>22107</v>
      </c>
      <c r="F17" s="44" t="s">
        <v>22</v>
      </c>
      <c r="G17" s="45">
        <v>44116</v>
      </c>
      <c r="H17" s="44" t="s">
        <v>22</v>
      </c>
      <c r="I17" s="45">
        <v>23195</v>
      </c>
      <c r="J17" s="44" t="s">
        <v>22</v>
      </c>
      <c r="K17" s="45">
        <v>43153</v>
      </c>
      <c r="L17" s="44" t="s">
        <v>22</v>
      </c>
      <c r="M17" s="45">
        <v>60282</v>
      </c>
      <c r="N17" s="44" t="s">
        <v>22</v>
      </c>
      <c r="O17" s="45">
        <v>33856</v>
      </c>
      <c r="P17" s="124" t="s">
        <v>22</v>
      </c>
      <c r="Q17" s="125">
        <v>36373</v>
      </c>
      <c r="R17" s="124" t="s">
        <v>22</v>
      </c>
      <c r="S17" s="125">
        <v>13980</v>
      </c>
      <c r="T17" s="124" t="s">
        <v>22</v>
      </c>
      <c r="U17" s="125">
        <v>25696</v>
      </c>
      <c r="V17" s="124" t="s">
        <v>22</v>
      </c>
      <c r="W17" s="125">
        <v>89703</v>
      </c>
      <c r="X17" s="124" t="s">
        <v>22</v>
      </c>
      <c r="Y17" s="125">
        <v>57283</v>
      </c>
      <c r="Z17" s="124" t="s">
        <v>22</v>
      </c>
      <c r="AA17" s="125">
        <v>14600</v>
      </c>
      <c r="AB17" s="44" t="s">
        <v>22</v>
      </c>
      <c r="AC17" s="57">
        <f t="shared" si="0"/>
        <v>464344</v>
      </c>
      <c r="AD17" s="18"/>
      <c r="AF17" s="28"/>
      <c r="AG17" s="28"/>
      <c r="AH17" s="18"/>
      <c r="AI17" s="18"/>
      <c r="AJ17" s="18"/>
      <c r="AK17" s="28"/>
      <c r="AL17" s="28"/>
      <c r="AM17" s="18"/>
      <c r="AO17" s="18"/>
    </row>
    <row r="18" spans="1:84" x14ac:dyDescent="0.2">
      <c r="A18" s="3"/>
      <c r="B18" s="3"/>
      <c r="C18" s="3" t="s">
        <v>17</v>
      </c>
      <c r="D18" s="44" t="s">
        <v>22</v>
      </c>
      <c r="E18" s="45">
        <v>81107</v>
      </c>
      <c r="F18" s="44" t="s">
        <v>22</v>
      </c>
      <c r="G18" s="45">
        <v>197860</v>
      </c>
      <c r="H18" s="44" t="s">
        <v>22</v>
      </c>
      <c r="I18" s="45">
        <v>76872</v>
      </c>
      <c r="J18" s="44" t="s">
        <v>22</v>
      </c>
      <c r="K18" s="45">
        <v>82092</v>
      </c>
      <c r="L18" s="44" t="s">
        <v>22</v>
      </c>
      <c r="M18" s="45">
        <v>95566</v>
      </c>
      <c r="N18" s="44" t="s">
        <v>22</v>
      </c>
      <c r="O18" s="45">
        <v>65048</v>
      </c>
      <c r="P18" s="124" t="s">
        <v>22</v>
      </c>
      <c r="Q18" s="125">
        <v>62876</v>
      </c>
      <c r="R18" s="124" t="s">
        <v>22</v>
      </c>
      <c r="S18" s="125">
        <v>68739</v>
      </c>
      <c r="T18" s="124" t="s">
        <v>22</v>
      </c>
      <c r="U18" s="125">
        <v>75449</v>
      </c>
      <c r="V18" s="124" t="s">
        <v>22</v>
      </c>
      <c r="W18" s="125">
        <v>142992</v>
      </c>
      <c r="X18" s="124" t="s">
        <v>22</v>
      </c>
      <c r="Y18" s="125">
        <v>99973</v>
      </c>
      <c r="Z18" s="124" t="s">
        <v>22</v>
      </c>
      <c r="AA18" s="125">
        <v>57122</v>
      </c>
      <c r="AB18" s="44" t="s">
        <v>22</v>
      </c>
      <c r="AC18" s="57">
        <f t="shared" si="0"/>
        <v>1105696</v>
      </c>
      <c r="AD18" s="18"/>
      <c r="AF18" s="28"/>
      <c r="AG18" s="28"/>
      <c r="AH18" s="28"/>
      <c r="AI18" s="18"/>
      <c r="AJ18" s="28"/>
      <c r="AK18" s="28"/>
      <c r="AL18" s="28"/>
      <c r="AM18" s="18"/>
      <c r="AO18" s="18"/>
    </row>
    <row r="19" spans="1:84" x14ac:dyDescent="0.2">
      <c r="A19" s="2">
        <v>303</v>
      </c>
      <c r="B19" s="2" t="s">
        <v>6</v>
      </c>
      <c r="C19" s="2" t="s">
        <v>18</v>
      </c>
      <c r="D19" s="40">
        <v>112</v>
      </c>
      <c r="E19" s="41">
        <v>43813</v>
      </c>
      <c r="F19" s="40">
        <v>111</v>
      </c>
      <c r="G19" s="41">
        <v>46236</v>
      </c>
      <c r="H19" s="40">
        <v>80</v>
      </c>
      <c r="I19" s="41">
        <v>31519</v>
      </c>
      <c r="J19" s="40">
        <v>83</v>
      </c>
      <c r="K19" s="41">
        <v>32413</v>
      </c>
      <c r="L19" s="40">
        <v>119</v>
      </c>
      <c r="M19" s="41">
        <v>41547</v>
      </c>
      <c r="N19" s="40">
        <v>100</v>
      </c>
      <c r="O19" s="41">
        <v>39023</v>
      </c>
      <c r="P19" s="70">
        <v>64</v>
      </c>
      <c r="Q19" s="66">
        <v>27381</v>
      </c>
      <c r="R19" s="70">
        <v>119</v>
      </c>
      <c r="S19" s="66">
        <v>51261</v>
      </c>
      <c r="T19" s="70">
        <v>91</v>
      </c>
      <c r="U19" s="66">
        <v>39220</v>
      </c>
      <c r="V19" s="70">
        <v>97</v>
      </c>
      <c r="W19" s="66">
        <v>34165</v>
      </c>
      <c r="X19" s="70">
        <v>123</v>
      </c>
      <c r="Y19" s="66">
        <v>46886</v>
      </c>
      <c r="Z19" s="70">
        <v>131</v>
      </c>
      <c r="AA19" s="66">
        <v>53340</v>
      </c>
      <c r="AB19" s="40">
        <f>SUMIF($D$2:$AA$2, "No. of Dwelling Units Approved", D19:AA19)</f>
        <v>1230</v>
      </c>
      <c r="AC19" s="41">
        <f t="shared" si="0"/>
        <v>486804</v>
      </c>
      <c r="AD19" s="18"/>
      <c r="AF19" s="28"/>
      <c r="AG19" s="28"/>
      <c r="AH19" s="28"/>
      <c r="AI19" s="18"/>
      <c r="AJ19" s="28"/>
      <c r="AK19" s="28"/>
      <c r="AL19" s="28"/>
      <c r="AM19" s="18"/>
      <c r="AT19" s="18"/>
      <c r="AV19" s="18"/>
    </row>
    <row r="20" spans="1:84" x14ac:dyDescent="0.2">
      <c r="A20" s="2"/>
      <c r="B20" s="2"/>
      <c r="C20" s="2" t="s">
        <v>109</v>
      </c>
      <c r="D20" s="40">
        <v>209</v>
      </c>
      <c r="E20" s="41">
        <v>46436</v>
      </c>
      <c r="F20" s="40">
        <v>106</v>
      </c>
      <c r="G20" s="41">
        <v>21090</v>
      </c>
      <c r="H20" s="40">
        <v>64</v>
      </c>
      <c r="I20" s="41">
        <v>15184</v>
      </c>
      <c r="J20" s="40">
        <v>40</v>
      </c>
      <c r="K20" s="41">
        <v>8956</v>
      </c>
      <c r="L20" s="40">
        <v>55</v>
      </c>
      <c r="M20" s="41">
        <v>11869</v>
      </c>
      <c r="N20" s="40">
        <v>53</v>
      </c>
      <c r="O20" s="41">
        <v>13233</v>
      </c>
      <c r="P20" s="70">
        <v>56</v>
      </c>
      <c r="Q20" s="66">
        <v>10051</v>
      </c>
      <c r="R20" s="70">
        <v>28</v>
      </c>
      <c r="S20" s="66">
        <v>5806</v>
      </c>
      <c r="T20" s="70">
        <v>138</v>
      </c>
      <c r="U20" s="66">
        <v>28362</v>
      </c>
      <c r="V20" s="70">
        <v>94</v>
      </c>
      <c r="W20" s="66">
        <v>23271</v>
      </c>
      <c r="X20" s="70">
        <v>51</v>
      </c>
      <c r="Y20" s="66">
        <v>13880</v>
      </c>
      <c r="Z20" s="70">
        <v>19</v>
      </c>
      <c r="AA20" s="66">
        <v>5180</v>
      </c>
      <c r="AB20" s="40">
        <f>SUMIF($D$2:$AA$2, "No. of Dwelling Units Approved", D20:AA20)</f>
        <v>913</v>
      </c>
      <c r="AC20" s="41">
        <f t="shared" si="0"/>
        <v>203318</v>
      </c>
      <c r="AD20" s="18"/>
      <c r="AF20" s="28"/>
      <c r="AG20" s="28"/>
      <c r="AH20" s="18"/>
      <c r="AI20" s="18"/>
      <c r="AJ20" s="18"/>
      <c r="AK20" s="28"/>
      <c r="AL20" s="28"/>
      <c r="AM20" s="18"/>
      <c r="AO20" s="18"/>
      <c r="AT20" s="18"/>
      <c r="AV20" s="18"/>
      <c r="AX20" s="18"/>
      <c r="AZ20" s="18"/>
      <c r="BB20" s="18"/>
      <c r="BD20" s="18"/>
      <c r="BF20" s="18"/>
      <c r="BH20" s="18"/>
      <c r="BJ20" s="18"/>
      <c r="BL20" s="18"/>
      <c r="BN20" s="18"/>
      <c r="BP20" s="18"/>
      <c r="BR20" s="18"/>
      <c r="BT20" s="18"/>
      <c r="BV20" s="18"/>
      <c r="BX20" s="18"/>
      <c r="BZ20" s="18"/>
      <c r="CB20" s="18"/>
      <c r="CD20" s="18"/>
      <c r="CF20" s="18"/>
    </row>
    <row r="21" spans="1:84" x14ac:dyDescent="0.2">
      <c r="A21" s="2"/>
      <c r="B21" s="2"/>
      <c r="C21" s="2" t="s">
        <v>110</v>
      </c>
      <c r="D21" s="40">
        <v>211</v>
      </c>
      <c r="E21" s="41">
        <v>52026</v>
      </c>
      <c r="F21" s="40">
        <v>125</v>
      </c>
      <c r="G21" s="41">
        <v>47130</v>
      </c>
      <c r="H21" s="40">
        <v>13</v>
      </c>
      <c r="I21" s="41">
        <v>2500</v>
      </c>
      <c r="J21" s="40">
        <v>20</v>
      </c>
      <c r="K21" s="41">
        <v>5028</v>
      </c>
      <c r="L21" s="40">
        <v>29</v>
      </c>
      <c r="M21" s="41">
        <v>5837</v>
      </c>
      <c r="N21" s="40">
        <v>88</v>
      </c>
      <c r="O21" s="41">
        <v>19908</v>
      </c>
      <c r="P21" s="70">
        <v>66</v>
      </c>
      <c r="Q21" s="66">
        <v>18000</v>
      </c>
      <c r="R21" s="70">
        <v>24</v>
      </c>
      <c r="S21" s="66">
        <v>7000</v>
      </c>
      <c r="T21" s="70">
        <v>40</v>
      </c>
      <c r="U21" s="66">
        <v>6353</v>
      </c>
      <c r="V21" s="70">
        <v>168</v>
      </c>
      <c r="W21" s="66">
        <v>61300</v>
      </c>
      <c r="X21" s="70">
        <v>0</v>
      </c>
      <c r="Y21" s="66">
        <v>0</v>
      </c>
      <c r="Z21" s="70">
        <v>48</v>
      </c>
      <c r="AA21" s="66">
        <v>12060</v>
      </c>
      <c r="AB21" s="40">
        <f>SUMIF($D$2:$AA$2, "No. of Dwelling Units Approved", D21:AA21)</f>
        <v>832</v>
      </c>
      <c r="AC21" s="41">
        <f t="shared" ref="AC21" si="3">SUMIF($D$2:$AA$2, "Value of Approvals ($000)", D21:AA21)</f>
        <v>237142</v>
      </c>
      <c r="AD21" s="18"/>
      <c r="AF21" s="28"/>
      <c r="AG21" s="28"/>
      <c r="AH21" s="18"/>
      <c r="AI21" s="18"/>
      <c r="AJ21" s="18"/>
      <c r="AK21" s="28"/>
      <c r="AL21" s="28"/>
      <c r="AM21" s="18"/>
      <c r="AO21" s="18"/>
      <c r="AT21" s="18"/>
      <c r="AV21" s="18"/>
      <c r="AX21" s="18"/>
      <c r="AZ21" s="18"/>
      <c r="BB21" s="18"/>
      <c r="BD21" s="18"/>
      <c r="BF21" s="18"/>
      <c r="BH21" s="18"/>
      <c r="BJ21" s="18"/>
      <c r="BL21" s="18"/>
      <c r="BN21" s="18"/>
      <c r="BP21" s="18"/>
      <c r="BR21" s="18"/>
      <c r="BT21" s="18"/>
      <c r="BV21" s="18"/>
      <c r="BX21" s="18"/>
      <c r="BZ21" s="18"/>
      <c r="CB21" s="18"/>
      <c r="CD21" s="18"/>
      <c r="CF21" s="18"/>
    </row>
    <row r="22" spans="1:84" x14ac:dyDescent="0.2">
      <c r="A22" s="2"/>
      <c r="B22" s="2"/>
      <c r="C22" s="2" t="s">
        <v>19</v>
      </c>
      <c r="D22" s="40">
        <v>532</v>
      </c>
      <c r="E22" s="41">
        <v>142275</v>
      </c>
      <c r="F22" s="40">
        <v>342</v>
      </c>
      <c r="G22" s="41">
        <v>114456</v>
      </c>
      <c r="H22" s="40">
        <v>157</v>
      </c>
      <c r="I22" s="41">
        <v>49203</v>
      </c>
      <c r="J22" s="40">
        <v>143</v>
      </c>
      <c r="K22" s="41">
        <v>46398</v>
      </c>
      <c r="L22" s="40">
        <v>203</v>
      </c>
      <c r="M22" s="41">
        <v>59254</v>
      </c>
      <c r="N22" s="40">
        <v>241</v>
      </c>
      <c r="O22" s="41">
        <v>72165</v>
      </c>
      <c r="P22" s="70">
        <v>186</v>
      </c>
      <c r="Q22" s="66">
        <v>55432</v>
      </c>
      <c r="R22" s="70">
        <v>171</v>
      </c>
      <c r="S22" s="66">
        <v>64067</v>
      </c>
      <c r="T22" s="70">
        <v>269</v>
      </c>
      <c r="U22" s="66">
        <v>73934</v>
      </c>
      <c r="V22" s="70">
        <v>359</v>
      </c>
      <c r="W22" s="66">
        <v>118736</v>
      </c>
      <c r="X22" s="70">
        <v>174</v>
      </c>
      <c r="Y22" s="66">
        <v>60766</v>
      </c>
      <c r="Z22" s="70">
        <v>198</v>
      </c>
      <c r="AA22" s="66">
        <v>70580</v>
      </c>
      <c r="AB22" s="40">
        <f>SUMIF($D$2:$AA$2, "No. of Dwelling Units Approved", D22:AA22)</f>
        <v>2975</v>
      </c>
      <c r="AC22" s="41">
        <f t="shared" si="0"/>
        <v>927266</v>
      </c>
      <c r="AD22" s="18"/>
      <c r="AF22" s="28"/>
      <c r="AG22" s="28"/>
      <c r="AH22" s="28"/>
      <c r="AI22" s="18"/>
      <c r="AJ22" s="28"/>
      <c r="AK22" s="28"/>
      <c r="AL22" s="29"/>
      <c r="AM22" s="18"/>
      <c r="AO22" s="18"/>
      <c r="AT22" s="18"/>
      <c r="AV22" s="18"/>
      <c r="AX22" s="18"/>
      <c r="AZ22" s="18"/>
      <c r="BB22" s="18"/>
      <c r="BD22" s="18"/>
      <c r="BF22" s="18"/>
      <c r="BH22" s="18"/>
      <c r="BJ22" s="18"/>
      <c r="BL22" s="18"/>
      <c r="BN22" s="18"/>
      <c r="BP22" s="18"/>
      <c r="BR22" s="18"/>
      <c r="BT22" s="18"/>
      <c r="BV22" s="18"/>
      <c r="BX22" s="18"/>
      <c r="BZ22" s="18"/>
      <c r="CB22" s="18"/>
      <c r="CD22" s="18"/>
      <c r="CF22" s="18"/>
    </row>
    <row r="23" spans="1:84" x14ac:dyDescent="0.2">
      <c r="A23" s="2"/>
      <c r="B23" s="2"/>
      <c r="C23" s="2" t="s">
        <v>14</v>
      </c>
      <c r="D23" s="40" t="s">
        <v>22</v>
      </c>
      <c r="E23" s="41">
        <v>11762</v>
      </c>
      <c r="F23" s="40" t="s">
        <v>22</v>
      </c>
      <c r="G23" s="41">
        <v>13174</v>
      </c>
      <c r="H23" s="40" t="s">
        <v>22</v>
      </c>
      <c r="I23" s="41">
        <v>10980</v>
      </c>
      <c r="J23" s="40" t="s">
        <v>22</v>
      </c>
      <c r="K23" s="41">
        <v>12017</v>
      </c>
      <c r="L23" s="40" t="s">
        <v>22</v>
      </c>
      <c r="M23" s="41">
        <v>10275</v>
      </c>
      <c r="N23" s="40" t="s">
        <v>22</v>
      </c>
      <c r="O23" s="41">
        <v>8628</v>
      </c>
      <c r="P23" s="70" t="s">
        <v>22</v>
      </c>
      <c r="Q23" s="66">
        <v>10960</v>
      </c>
      <c r="R23" s="70" t="s">
        <v>22</v>
      </c>
      <c r="S23" s="66">
        <v>10631</v>
      </c>
      <c r="T23" s="66" t="s">
        <v>22</v>
      </c>
      <c r="U23" s="66">
        <v>14250</v>
      </c>
      <c r="V23" s="70" t="s">
        <v>22</v>
      </c>
      <c r="W23" s="66">
        <v>6700</v>
      </c>
      <c r="X23" s="70" t="s">
        <v>22</v>
      </c>
      <c r="Y23" s="66">
        <v>9202</v>
      </c>
      <c r="Z23" s="70" t="s">
        <v>22</v>
      </c>
      <c r="AA23" s="66">
        <v>13726</v>
      </c>
      <c r="AB23" s="40" t="s">
        <v>22</v>
      </c>
      <c r="AC23" s="41">
        <f t="shared" si="0"/>
        <v>132305</v>
      </c>
      <c r="AD23" s="18"/>
      <c r="AF23" s="28"/>
      <c r="AG23" s="18"/>
      <c r="AH23" s="18"/>
      <c r="AI23" s="18"/>
      <c r="AJ23" s="18"/>
      <c r="AK23" s="28"/>
      <c r="AL23" s="29"/>
      <c r="AM23" s="18"/>
      <c r="AO23" s="18"/>
      <c r="AT23" s="18"/>
      <c r="AV23" s="18"/>
      <c r="AX23" s="18"/>
      <c r="AZ23" s="18"/>
      <c r="BB23" s="18"/>
      <c r="BD23" s="18"/>
      <c r="BF23" s="18"/>
      <c r="BH23" s="18"/>
      <c r="BJ23" s="18"/>
      <c r="BL23" s="18"/>
      <c r="BN23" s="18"/>
      <c r="BP23" s="18"/>
      <c r="BR23" s="18"/>
      <c r="BT23" s="18"/>
      <c r="BV23" s="18"/>
      <c r="BX23" s="18"/>
      <c r="BZ23" s="18"/>
      <c r="CB23" s="18"/>
      <c r="CD23" s="18"/>
      <c r="CF23" s="18"/>
    </row>
    <row r="24" spans="1:84" x14ac:dyDescent="0.2">
      <c r="A24" s="2"/>
      <c r="B24" s="2"/>
      <c r="C24" s="2" t="s">
        <v>15</v>
      </c>
      <c r="D24" s="40" t="s">
        <v>22</v>
      </c>
      <c r="E24" s="41">
        <v>154037</v>
      </c>
      <c r="F24" s="40" t="s">
        <v>22</v>
      </c>
      <c r="G24" s="41">
        <v>127631</v>
      </c>
      <c r="H24" s="40" t="s">
        <v>22</v>
      </c>
      <c r="I24" s="41">
        <v>60182</v>
      </c>
      <c r="J24" s="40" t="s">
        <v>22</v>
      </c>
      <c r="K24" s="41">
        <v>58415</v>
      </c>
      <c r="L24" s="40" t="s">
        <v>22</v>
      </c>
      <c r="M24" s="41">
        <v>69528</v>
      </c>
      <c r="N24" s="40" t="s">
        <v>22</v>
      </c>
      <c r="O24" s="41">
        <v>80793</v>
      </c>
      <c r="P24" s="70" t="s">
        <v>22</v>
      </c>
      <c r="Q24" s="66">
        <v>66392</v>
      </c>
      <c r="R24" s="70" t="s">
        <v>22</v>
      </c>
      <c r="S24" s="66">
        <v>74699</v>
      </c>
      <c r="T24" s="66" t="s">
        <v>22</v>
      </c>
      <c r="U24" s="66">
        <v>88185</v>
      </c>
      <c r="V24" s="70" t="s">
        <v>22</v>
      </c>
      <c r="W24" s="66">
        <v>125435</v>
      </c>
      <c r="X24" s="70" t="s">
        <v>22</v>
      </c>
      <c r="Y24" s="66">
        <v>69968</v>
      </c>
      <c r="Z24" s="70" t="s">
        <v>22</v>
      </c>
      <c r="AA24" s="66">
        <v>84306</v>
      </c>
      <c r="AB24" s="40" t="s">
        <v>22</v>
      </c>
      <c r="AC24" s="41">
        <f t="shared" si="0"/>
        <v>1059571</v>
      </c>
      <c r="AD24" s="18"/>
      <c r="AF24" s="28"/>
      <c r="AG24" s="28"/>
      <c r="AH24" s="18"/>
      <c r="AI24" s="18"/>
      <c r="AJ24" s="18"/>
      <c r="AK24" s="28"/>
      <c r="AL24" s="29"/>
      <c r="AM24" s="18"/>
      <c r="AO24" s="18"/>
    </row>
    <row r="25" spans="1:84" x14ac:dyDescent="0.2">
      <c r="A25" s="2"/>
      <c r="B25" s="2"/>
      <c r="C25" s="2" t="s">
        <v>16</v>
      </c>
      <c r="D25" s="40" t="s">
        <v>22</v>
      </c>
      <c r="E25" s="41">
        <v>31891</v>
      </c>
      <c r="F25" s="40" t="s">
        <v>22</v>
      </c>
      <c r="G25" s="41">
        <v>31941</v>
      </c>
      <c r="H25" s="40" t="s">
        <v>22</v>
      </c>
      <c r="I25" s="41">
        <v>16465</v>
      </c>
      <c r="J25" s="40" t="s">
        <v>22</v>
      </c>
      <c r="K25" s="41">
        <v>70431</v>
      </c>
      <c r="L25" s="40" t="s">
        <v>22</v>
      </c>
      <c r="M25" s="41">
        <v>15645</v>
      </c>
      <c r="N25" s="40" t="s">
        <v>22</v>
      </c>
      <c r="O25" s="41">
        <v>12440</v>
      </c>
      <c r="P25" s="70" t="s">
        <v>22</v>
      </c>
      <c r="Q25" s="66">
        <v>21696</v>
      </c>
      <c r="R25" s="70" t="s">
        <v>22</v>
      </c>
      <c r="S25" s="66">
        <v>81160</v>
      </c>
      <c r="T25" s="66" t="s">
        <v>22</v>
      </c>
      <c r="U25" s="66">
        <v>42293</v>
      </c>
      <c r="V25" s="70" t="s">
        <v>22</v>
      </c>
      <c r="W25" s="66">
        <v>53311</v>
      </c>
      <c r="X25" s="70" t="s">
        <v>22</v>
      </c>
      <c r="Y25" s="66">
        <v>57022</v>
      </c>
      <c r="Z25" s="70" t="s">
        <v>22</v>
      </c>
      <c r="AA25" s="66">
        <v>29022</v>
      </c>
      <c r="AB25" s="40" t="s">
        <v>22</v>
      </c>
      <c r="AC25" s="41">
        <f t="shared" si="0"/>
        <v>463317</v>
      </c>
      <c r="AD25" s="18"/>
      <c r="AF25" s="28"/>
      <c r="AG25" s="18"/>
      <c r="AH25" s="18"/>
      <c r="AI25" s="18"/>
      <c r="AJ25" s="18"/>
      <c r="AK25" s="28"/>
      <c r="AL25" s="28"/>
      <c r="AM25" s="18"/>
      <c r="AO25" s="18"/>
    </row>
    <row r="26" spans="1:84" x14ac:dyDescent="0.2">
      <c r="A26" s="2"/>
      <c r="B26" s="2"/>
      <c r="C26" s="2" t="s">
        <v>17</v>
      </c>
      <c r="D26" s="40" t="s">
        <v>22</v>
      </c>
      <c r="E26" s="41">
        <v>185928</v>
      </c>
      <c r="F26" s="40" t="s">
        <v>22</v>
      </c>
      <c r="G26" s="41">
        <v>159571</v>
      </c>
      <c r="H26" s="40" t="s">
        <v>22</v>
      </c>
      <c r="I26" s="41">
        <v>76647</v>
      </c>
      <c r="J26" s="40" t="s">
        <v>22</v>
      </c>
      <c r="K26" s="41">
        <v>128846</v>
      </c>
      <c r="L26" s="40" t="s">
        <v>22</v>
      </c>
      <c r="M26" s="41">
        <v>85173</v>
      </c>
      <c r="N26" s="40" t="s">
        <v>22</v>
      </c>
      <c r="O26" s="41">
        <v>93233</v>
      </c>
      <c r="P26" s="70" t="s">
        <v>22</v>
      </c>
      <c r="Q26" s="66">
        <v>88088</v>
      </c>
      <c r="R26" s="70" t="s">
        <v>22</v>
      </c>
      <c r="S26" s="66">
        <v>155859</v>
      </c>
      <c r="T26" s="66" t="s">
        <v>22</v>
      </c>
      <c r="U26" s="66">
        <v>130478</v>
      </c>
      <c r="V26" s="70" t="s">
        <v>22</v>
      </c>
      <c r="W26" s="66">
        <v>178746</v>
      </c>
      <c r="X26" s="70" t="s">
        <v>22</v>
      </c>
      <c r="Y26" s="66">
        <v>126990</v>
      </c>
      <c r="Z26" s="70" t="s">
        <v>22</v>
      </c>
      <c r="AA26" s="66">
        <v>113328</v>
      </c>
      <c r="AB26" s="40" t="s">
        <v>22</v>
      </c>
      <c r="AC26" s="41">
        <f t="shared" si="0"/>
        <v>1522887</v>
      </c>
      <c r="AD26" s="18"/>
      <c r="AF26" s="28"/>
      <c r="AG26" s="28"/>
      <c r="AH26" s="18"/>
      <c r="AI26" s="18"/>
      <c r="AJ26" s="18"/>
      <c r="AK26" s="28"/>
      <c r="AL26" s="28"/>
      <c r="AM26" s="18"/>
      <c r="AO26" s="18"/>
    </row>
    <row r="27" spans="1:84" x14ac:dyDescent="0.2">
      <c r="A27" s="3">
        <v>304</v>
      </c>
      <c r="B27" s="3" t="s">
        <v>7</v>
      </c>
      <c r="C27" s="3" t="s">
        <v>18</v>
      </c>
      <c r="D27" s="44">
        <v>28</v>
      </c>
      <c r="E27" s="45">
        <v>12049</v>
      </c>
      <c r="F27" s="44">
        <v>45</v>
      </c>
      <c r="G27" s="45">
        <v>19542</v>
      </c>
      <c r="H27" s="44">
        <v>69</v>
      </c>
      <c r="I27" s="45">
        <v>24756</v>
      </c>
      <c r="J27" s="44">
        <v>32</v>
      </c>
      <c r="K27" s="45">
        <v>12357</v>
      </c>
      <c r="L27" s="44">
        <v>35</v>
      </c>
      <c r="M27" s="45">
        <v>16906</v>
      </c>
      <c r="N27" s="44">
        <v>31</v>
      </c>
      <c r="O27" s="45">
        <v>12364</v>
      </c>
      <c r="P27" s="124">
        <v>26</v>
      </c>
      <c r="Q27" s="125">
        <v>14739</v>
      </c>
      <c r="R27" s="124">
        <v>37</v>
      </c>
      <c r="S27" s="125">
        <v>17485</v>
      </c>
      <c r="T27" s="124">
        <v>46</v>
      </c>
      <c r="U27" s="125">
        <v>23401</v>
      </c>
      <c r="V27" s="124">
        <v>21</v>
      </c>
      <c r="W27" s="125">
        <v>11167</v>
      </c>
      <c r="X27" s="124">
        <v>46</v>
      </c>
      <c r="Y27" s="125">
        <v>19394</v>
      </c>
      <c r="Z27" s="124">
        <v>71</v>
      </c>
      <c r="AA27" s="125">
        <v>30509</v>
      </c>
      <c r="AB27" s="67">
        <f>SUMIF($D$2:$AA$2, "No. of Dwelling Units Approved", D27:AA27)</f>
        <v>487</v>
      </c>
      <c r="AC27" s="57">
        <f t="shared" si="0"/>
        <v>214669</v>
      </c>
      <c r="AD27" s="18"/>
      <c r="AF27" s="28"/>
      <c r="AG27" s="28"/>
      <c r="AH27" s="28"/>
      <c r="AI27" s="18"/>
      <c r="AJ27" s="18"/>
      <c r="AK27" s="28"/>
      <c r="AL27" s="28"/>
      <c r="AM27" s="18"/>
      <c r="AO27" s="18"/>
    </row>
    <row r="28" spans="1:84" x14ac:dyDescent="0.2">
      <c r="A28" s="3"/>
      <c r="B28" s="3"/>
      <c r="C28" s="3" t="s">
        <v>109</v>
      </c>
      <c r="D28" s="44">
        <v>7</v>
      </c>
      <c r="E28" s="45">
        <v>1270</v>
      </c>
      <c r="F28" s="44">
        <v>6</v>
      </c>
      <c r="G28" s="45">
        <v>1454</v>
      </c>
      <c r="H28" s="44">
        <v>15</v>
      </c>
      <c r="I28" s="45">
        <v>3321</v>
      </c>
      <c r="J28" s="44">
        <v>34</v>
      </c>
      <c r="K28" s="45">
        <v>17500</v>
      </c>
      <c r="L28" s="44">
        <v>6</v>
      </c>
      <c r="M28" s="45">
        <v>900</v>
      </c>
      <c r="N28" s="44">
        <v>3</v>
      </c>
      <c r="O28" s="45">
        <v>847</v>
      </c>
      <c r="P28" s="124">
        <v>0</v>
      </c>
      <c r="Q28" s="125">
        <v>0</v>
      </c>
      <c r="R28" s="124">
        <v>0</v>
      </c>
      <c r="S28" s="125">
        <v>0</v>
      </c>
      <c r="T28" s="124">
        <v>109</v>
      </c>
      <c r="U28" s="125">
        <v>46548</v>
      </c>
      <c r="V28" s="124">
        <v>0</v>
      </c>
      <c r="W28" s="125">
        <v>0</v>
      </c>
      <c r="X28" s="124">
        <v>4</v>
      </c>
      <c r="Y28" s="125">
        <v>1413</v>
      </c>
      <c r="Z28" s="124">
        <v>29</v>
      </c>
      <c r="AA28" s="125">
        <v>9050</v>
      </c>
      <c r="AB28" s="67">
        <f>SUMIF($D$2:$AA$2, "No. of Dwelling Units Approved", D28:AA28)</f>
        <v>213</v>
      </c>
      <c r="AC28" s="57">
        <f t="shared" si="0"/>
        <v>82303</v>
      </c>
      <c r="AD28" s="18"/>
      <c r="AF28" s="28"/>
      <c r="AG28" s="28"/>
      <c r="AH28" s="18"/>
      <c r="AI28" s="18"/>
      <c r="AJ28" s="18"/>
      <c r="AK28" s="28"/>
      <c r="AL28" s="28"/>
      <c r="AM28" s="18"/>
      <c r="AO28" s="18"/>
    </row>
    <row r="29" spans="1:84" x14ac:dyDescent="0.2">
      <c r="A29" s="3"/>
      <c r="B29" s="3"/>
      <c r="C29" s="3" t="s">
        <v>110</v>
      </c>
      <c r="D29" s="44">
        <v>62</v>
      </c>
      <c r="E29" s="45">
        <v>14707</v>
      </c>
      <c r="F29" s="44">
        <v>0</v>
      </c>
      <c r="G29" s="45">
        <v>0</v>
      </c>
      <c r="H29" s="44">
        <v>119</v>
      </c>
      <c r="I29" s="45">
        <v>35000</v>
      </c>
      <c r="J29" s="44">
        <v>20</v>
      </c>
      <c r="K29" s="45">
        <v>6000</v>
      </c>
      <c r="L29" s="44">
        <v>28</v>
      </c>
      <c r="M29" s="45">
        <v>7752</v>
      </c>
      <c r="N29" s="44">
        <v>20</v>
      </c>
      <c r="O29" s="45">
        <v>4286</v>
      </c>
      <c r="P29" s="124">
        <v>0</v>
      </c>
      <c r="Q29" s="125">
        <v>0</v>
      </c>
      <c r="R29" s="124">
        <v>0</v>
      </c>
      <c r="S29" s="125">
        <v>0</v>
      </c>
      <c r="T29" s="124">
        <v>48</v>
      </c>
      <c r="U29" s="125">
        <v>11800</v>
      </c>
      <c r="V29" s="124">
        <v>95</v>
      </c>
      <c r="W29" s="125">
        <v>28265</v>
      </c>
      <c r="X29" s="124">
        <v>150</v>
      </c>
      <c r="Y29" s="125">
        <v>36480</v>
      </c>
      <c r="Z29" s="124">
        <v>0</v>
      </c>
      <c r="AA29" s="125">
        <v>0</v>
      </c>
      <c r="AB29" s="67">
        <f>SUMIF($D$2:$AA$2, "No. of Dwelling Units Approved", D29:AA29)</f>
        <v>542</v>
      </c>
      <c r="AC29" s="57">
        <f t="shared" ref="AC29" si="4">SUMIF($D$2:$AA$2, "Value of Approvals ($000)", D29:AA29)</f>
        <v>144290</v>
      </c>
      <c r="AD29" s="18"/>
      <c r="AF29" s="28"/>
      <c r="AG29" s="28"/>
      <c r="AH29" s="18"/>
      <c r="AI29" s="18"/>
      <c r="AJ29" s="18"/>
      <c r="AK29" s="28"/>
      <c r="AL29" s="28"/>
      <c r="AM29" s="18"/>
      <c r="AO29" s="18"/>
    </row>
    <row r="30" spans="1:84" x14ac:dyDescent="0.2">
      <c r="A30" s="3"/>
      <c r="B30" s="3"/>
      <c r="C30" s="3" t="s">
        <v>19</v>
      </c>
      <c r="D30" s="44">
        <v>97</v>
      </c>
      <c r="E30" s="45">
        <v>28026</v>
      </c>
      <c r="F30" s="44">
        <v>51</v>
      </c>
      <c r="G30" s="45">
        <v>20996</v>
      </c>
      <c r="H30" s="44">
        <v>203</v>
      </c>
      <c r="I30" s="45">
        <v>63077</v>
      </c>
      <c r="J30" s="44">
        <v>86</v>
      </c>
      <c r="K30" s="45">
        <v>35857</v>
      </c>
      <c r="L30" s="44">
        <v>69</v>
      </c>
      <c r="M30" s="45">
        <v>25558</v>
      </c>
      <c r="N30" s="44">
        <v>54</v>
      </c>
      <c r="O30" s="45">
        <v>17497</v>
      </c>
      <c r="P30" s="124">
        <v>26</v>
      </c>
      <c r="Q30" s="125">
        <v>14739</v>
      </c>
      <c r="R30" s="124">
        <v>37</v>
      </c>
      <c r="S30" s="125">
        <v>17485</v>
      </c>
      <c r="T30" s="124">
        <v>203</v>
      </c>
      <c r="U30" s="125">
        <v>81749</v>
      </c>
      <c r="V30" s="124">
        <v>116</v>
      </c>
      <c r="W30" s="125">
        <v>39432</v>
      </c>
      <c r="X30" s="124">
        <v>200</v>
      </c>
      <c r="Y30" s="125">
        <v>57287</v>
      </c>
      <c r="Z30" s="124">
        <v>100</v>
      </c>
      <c r="AA30" s="125">
        <v>39559</v>
      </c>
      <c r="AB30" s="67">
        <f>SUMIF($D$2:$AA$2, "No. of Dwelling Units Approved", D30:AA30)</f>
        <v>1242</v>
      </c>
      <c r="AC30" s="57">
        <f t="shared" si="0"/>
        <v>441262</v>
      </c>
      <c r="AD30" s="18"/>
      <c r="AF30" s="28"/>
      <c r="AG30" s="28"/>
      <c r="AH30" s="28"/>
      <c r="AI30" s="18"/>
      <c r="AJ30" s="28"/>
      <c r="AK30" s="28"/>
      <c r="AL30" s="28"/>
      <c r="AM30" s="18"/>
      <c r="AO30" s="18"/>
    </row>
    <row r="31" spans="1:84" x14ac:dyDescent="0.2">
      <c r="A31" s="3"/>
      <c r="B31" s="3"/>
      <c r="C31" s="3" t="s">
        <v>14</v>
      </c>
      <c r="D31" s="44" t="s">
        <v>22</v>
      </c>
      <c r="E31" s="45">
        <v>6204</v>
      </c>
      <c r="F31" s="44" t="s">
        <v>22</v>
      </c>
      <c r="G31" s="45">
        <v>6353</v>
      </c>
      <c r="H31" s="44" t="s">
        <v>22</v>
      </c>
      <c r="I31" s="45">
        <v>7756</v>
      </c>
      <c r="J31" s="44" t="s">
        <v>22</v>
      </c>
      <c r="K31" s="45">
        <v>8741</v>
      </c>
      <c r="L31" s="44" t="s">
        <v>22</v>
      </c>
      <c r="M31" s="45">
        <v>7500</v>
      </c>
      <c r="N31" s="44" t="s">
        <v>22</v>
      </c>
      <c r="O31" s="45">
        <v>3298</v>
      </c>
      <c r="P31" s="124" t="s">
        <v>22</v>
      </c>
      <c r="Q31" s="125">
        <v>3270</v>
      </c>
      <c r="R31" s="124" t="s">
        <v>22</v>
      </c>
      <c r="S31" s="125">
        <v>10532</v>
      </c>
      <c r="T31" s="124" t="s">
        <v>22</v>
      </c>
      <c r="U31" s="125">
        <v>12821</v>
      </c>
      <c r="V31" s="124" t="s">
        <v>22</v>
      </c>
      <c r="W31" s="125">
        <v>4695</v>
      </c>
      <c r="X31" s="124" t="s">
        <v>22</v>
      </c>
      <c r="Y31" s="125">
        <v>6965</v>
      </c>
      <c r="Z31" s="124" t="s">
        <v>22</v>
      </c>
      <c r="AA31" s="125">
        <v>8086</v>
      </c>
      <c r="AB31" s="44" t="s">
        <v>22</v>
      </c>
      <c r="AC31" s="57">
        <f t="shared" si="0"/>
        <v>86221</v>
      </c>
      <c r="AD31" s="18"/>
      <c r="AF31" s="28"/>
      <c r="AG31" s="28"/>
      <c r="AH31" s="28"/>
      <c r="AI31" s="18"/>
      <c r="AJ31" s="28"/>
      <c r="AK31" s="28"/>
      <c r="AL31" s="28"/>
      <c r="AM31" s="18"/>
      <c r="AO31" s="18"/>
    </row>
    <row r="32" spans="1:84" x14ac:dyDescent="0.2">
      <c r="A32" s="3"/>
      <c r="B32" s="3"/>
      <c r="C32" s="3" t="s">
        <v>15</v>
      </c>
      <c r="D32" s="44" t="s">
        <v>22</v>
      </c>
      <c r="E32" s="45">
        <v>34230</v>
      </c>
      <c r="F32" s="44" t="s">
        <v>22</v>
      </c>
      <c r="G32" s="45">
        <v>27349</v>
      </c>
      <c r="H32" s="44" t="s">
        <v>22</v>
      </c>
      <c r="I32" s="45">
        <v>70833</v>
      </c>
      <c r="J32" s="44" t="s">
        <v>22</v>
      </c>
      <c r="K32" s="45">
        <v>44598</v>
      </c>
      <c r="L32" s="44" t="s">
        <v>22</v>
      </c>
      <c r="M32" s="45">
        <v>33058</v>
      </c>
      <c r="N32" s="44" t="s">
        <v>22</v>
      </c>
      <c r="O32" s="45">
        <v>20795</v>
      </c>
      <c r="P32" s="124" t="s">
        <v>22</v>
      </c>
      <c r="Q32" s="125">
        <v>18009</v>
      </c>
      <c r="R32" s="124" t="s">
        <v>22</v>
      </c>
      <c r="S32" s="125">
        <v>28017</v>
      </c>
      <c r="T32" s="124" t="s">
        <v>22</v>
      </c>
      <c r="U32" s="125">
        <v>94570</v>
      </c>
      <c r="V32" s="124" t="s">
        <v>22</v>
      </c>
      <c r="W32" s="125">
        <v>44128</v>
      </c>
      <c r="X32" s="124" t="s">
        <v>22</v>
      </c>
      <c r="Y32" s="125">
        <v>64252</v>
      </c>
      <c r="Z32" s="124" t="s">
        <v>22</v>
      </c>
      <c r="AA32" s="125">
        <v>47645</v>
      </c>
      <c r="AB32" s="44" t="s">
        <v>22</v>
      </c>
      <c r="AC32" s="57">
        <f t="shared" si="0"/>
        <v>527484</v>
      </c>
      <c r="AD32" s="18"/>
      <c r="AF32" s="28"/>
      <c r="AG32" s="28"/>
      <c r="AH32" s="28"/>
      <c r="AI32" s="18"/>
      <c r="AJ32" s="28"/>
      <c r="AK32" s="28"/>
      <c r="AL32" s="28"/>
      <c r="AM32" s="18"/>
      <c r="AO32" s="18"/>
    </row>
    <row r="33" spans="1:44" x14ac:dyDescent="0.2">
      <c r="A33" s="3"/>
      <c r="B33" s="3"/>
      <c r="C33" s="3" t="s">
        <v>16</v>
      </c>
      <c r="D33" s="44" t="s">
        <v>22</v>
      </c>
      <c r="E33" s="45">
        <v>17209</v>
      </c>
      <c r="F33" s="44" t="s">
        <v>22</v>
      </c>
      <c r="G33" s="45">
        <v>4844</v>
      </c>
      <c r="H33" s="44" t="s">
        <v>22</v>
      </c>
      <c r="I33" s="45">
        <v>8161</v>
      </c>
      <c r="J33" s="44" t="s">
        <v>22</v>
      </c>
      <c r="K33" s="45">
        <v>3950</v>
      </c>
      <c r="L33" s="44" t="s">
        <v>22</v>
      </c>
      <c r="M33" s="45">
        <v>11931</v>
      </c>
      <c r="N33" s="44" t="s">
        <v>22</v>
      </c>
      <c r="O33" s="45">
        <v>21670</v>
      </c>
      <c r="P33" s="124" t="s">
        <v>22</v>
      </c>
      <c r="Q33" s="125">
        <v>962</v>
      </c>
      <c r="R33" s="124" t="s">
        <v>22</v>
      </c>
      <c r="S33" s="125">
        <v>64345</v>
      </c>
      <c r="T33" s="124" t="s">
        <v>22</v>
      </c>
      <c r="U33" s="125">
        <v>39190</v>
      </c>
      <c r="V33" s="124" t="s">
        <v>22</v>
      </c>
      <c r="W33" s="125">
        <v>5405</v>
      </c>
      <c r="X33" s="124" t="s">
        <v>22</v>
      </c>
      <c r="Y33" s="125">
        <v>7919</v>
      </c>
      <c r="Z33" s="124" t="s">
        <v>22</v>
      </c>
      <c r="AA33" s="125">
        <v>7377</v>
      </c>
      <c r="AB33" s="44" t="s">
        <v>22</v>
      </c>
      <c r="AC33" s="57">
        <f t="shared" si="0"/>
        <v>192963</v>
      </c>
      <c r="AD33" s="18"/>
      <c r="AF33" s="28"/>
      <c r="AG33" s="28"/>
      <c r="AH33" s="28"/>
      <c r="AI33" s="18"/>
      <c r="AJ33" s="28"/>
      <c r="AK33" s="28"/>
      <c r="AL33" s="28"/>
      <c r="AM33" s="18"/>
      <c r="AO33" s="18"/>
    </row>
    <row r="34" spans="1:44" x14ac:dyDescent="0.2">
      <c r="A34" s="3"/>
      <c r="B34" s="3"/>
      <c r="C34" s="3" t="s">
        <v>17</v>
      </c>
      <c r="D34" s="44" t="s">
        <v>22</v>
      </c>
      <c r="E34" s="45">
        <v>51439</v>
      </c>
      <c r="F34" s="44" t="s">
        <v>22</v>
      </c>
      <c r="G34" s="45">
        <v>32193</v>
      </c>
      <c r="H34" s="44" t="s">
        <v>22</v>
      </c>
      <c r="I34" s="45">
        <v>78994</v>
      </c>
      <c r="J34" s="44" t="s">
        <v>22</v>
      </c>
      <c r="K34" s="45">
        <v>48548</v>
      </c>
      <c r="L34" s="44" t="s">
        <v>22</v>
      </c>
      <c r="M34" s="45">
        <v>44988</v>
      </c>
      <c r="N34" s="44" t="s">
        <v>22</v>
      </c>
      <c r="O34" s="45">
        <v>42465</v>
      </c>
      <c r="P34" s="124" t="s">
        <v>22</v>
      </c>
      <c r="Q34" s="125">
        <v>18971</v>
      </c>
      <c r="R34" s="124" t="s">
        <v>22</v>
      </c>
      <c r="S34" s="125">
        <v>92362</v>
      </c>
      <c r="T34" s="124" t="s">
        <v>22</v>
      </c>
      <c r="U34" s="125">
        <v>133760</v>
      </c>
      <c r="V34" s="124" t="s">
        <v>22</v>
      </c>
      <c r="W34" s="125">
        <v>49533</v>
      </c>
      <c r="X34" s="124" t="s">
        <v>22</v>
      </c>
      <c r="Y34" s="125">
        <v>72172</v>
      </c>
      <c r="Z34" s="124" t="s">
        <v>22</v>
      </c>
      <c r="AA34" s="125">
        <v>55022</v>
      </c>
      <c r="AB34" s="44" t="s">
        <v>22</v>
      </c>
      <c r="AC34" s="57">
        <f t="shared" si="0"/>
        <v>720447</v>
      </c>
      <c r="AD34" s="18"/>
      <c r="AF34" s="28"/>
      <c r="AG34" s="28"/>
      <c r="AH34" s="18"/>
      <c r="AI34" s="18"/>
      <c r="AJ34" s="18"/>
      <c r="AK34" s="28"/>
      <c r="AL34" s="28"/>
    </row>
    <row r="35" spans="1:44" x14ac:dyDescent="0.2">
      <c r="A35" s="2">
        <v>305</v>
      </c>
      <c r="B35" s="2" t="s">
        <v>8</v>
      </c>
      <c r="C35" s="2" t="s">
        <v>18</v>
      </c>
      <c r="D35" s="40">
        <v>34</v>
      </c>
      <c r="E35" s="41">
        <v>20985</v>
      </c>
      <c r="F35" s="40">
        <v>33</v>
      </c>
      <c r="G35" s="41">
        <v>19272</v>
      </c>
      <c r="H35" s="40">
        <v>28</v>
      </c>
      <c r="I35" s="41">
        <v>14394</v>
      </c>
      <c r="J35" s="40">
        <v>19</v>
      </c>
      <c r="K35" s="41">
        <v>13255</v>
      </c>
      <c r="L35" s="40">
        <v>34</v>
      </c>
      <c r="M35" s="41">
        <v>17336</v>
      </c>
      <c r="N35" s="40">
        <v>23</v>
      </c>
      <c r="O35" s="41">
        <v>15409</v>
      </c>
      <c r="P35" s="70">
        <v>15</v>
      </c>
      <c r="Q35" s="66">
        <v>8029</v>
      </c>
      <c r="R35" s="70">
        <v>25</v>
      </c>
      <c r="S35" s="66">
        <v>15259</v>
      </c>
      <c r="T35" s="70">
        <v>28</v>
      </c>
      <c r="U35" s="66">
        <v>14793</v>
      </c>
      <c r="V35" s="70">
        <v>25</v>
      </c>
      <c r="W35" s="66">
        <v>12782</v>
      </c>
      <c r="X35" s="70">
        <v>34</v>
      </c>
      <c r="Y35" s="66">
        <v>19949</v>
      </c>
      <c r="Z35" s="70">
        <v>41</v>
      </c>
      <c r="AA35" s="66">
        <v>28449</v>
      </c>
      <c r="AB35" s="40">
        <f>SUMIF($D$2:$AA$2, "No. of Dwelling Units Approved", D35:AA35)</f>
        <v>339</v>
      </c>
      <c r="AC35" s="41">
        <f t="shared" si="0"/>
        <v>199912</v>
      </c>
      <c r="AD35" s="18"/>
      <c r="AF35" s="28"/>
      <c r="AG35" s="28"/>
      <c r="AH35" s="28"/>
      <c r="AI35" s="18"/>
      <c r="AJ35" s="28"/>
      <c r="AK35" s="28"/>
      <c r="AL35" s="28"/>
    </row>
    <row r="36" spans="1:44" x14ac:dyDescent="0.2">
      <c r="A36" s="2"/>
      <c r="B36" s="2"/>
      <c r="C36" s="2" t="s">
        <v>109</v>
      </c>
      <c r="D36" s="40">
        <v>18</v>
      </c>
      <c r="E36" s="41">
        <v>8372</v>
      </c>
      <c r="F36" s="40">
        <v>30</v>
      </c>
      <c r="G36" s="41">
        <v>7239</v>
      </c>
      <c r="H36" s="40">
        <v>62</v>
      </c>
      <c r="I36" s="41">
        <v>19172</v>
      </c>
      <c r="J36" s="40">
        <v>43</v>
      </c>
      <c r="K36" s="41">
        <v>13098</v>
      </c>
      <c r="L36" s="40">
        <v>17</v>
      </c>
      <c r="M36" s="41">
        <v>5864</v>
      </c>
      <c r="N36" s="40">
        <v>48</v>
      </c>
      <c r="O36" s="41">
        <v>13996</v>
      </c>
      <c r="P36" s="70">
        <v>106</v>
      </c>
      <c r="Q36" s="66">
        <v>32580</v>
      </c>
      <c r="R36" s="70">
        <v>18</v>
      </c>
      <c r="S36" s="66">
        <v>6917</v>
      </c>
      <c r="T36" s="70">
        <v>18</v>
      </c>
      <c r="U36" s="66">
        <v>6638</v>
      </c>
      <c r="V36" s="70">
        <v>18</v>
      </c>
      <c r="W36" s="66">
        <v>6785</v>
      </c>
      <c r="X36" s="70">
        <v>11</v>
      </c>
      <c r="Y36" s="66">
        <v>2680</v>
      </c>
      <c r="Z36" s="70">
        <v>33</v>
      </c>
      <c r="AA36" s="66">
        <v>12216</v>
      </c>
      <c r="AB36" s="40">
        <f>SUMIF($D$2:$AA$2, "No. of Dwelling Units Approved", D36:AA36)</f>
        <v>422</v>
      </c>
      <c r="AC36" s="41">
        <f t="shared" si="0"/>
        <v>135557</v>
      </c>
      <c r="AD36" s="18"/>
      <c r="AF36" s="28"/>
      <c r="AG36" s="28"/>
      <c r="AH36" s="28"/>
      <c r="AI36" s="18"/>
      <c r="AJ36" s="28"/>
      <c r="AK36" s="28"/>
      <c r="AL36" s="28"/>
    </row>
    <row r="37" spans="1:44" x14ac:dyDescent="0.2">
      <c r="A37" s="2"/>
      <c r="B37" s="2"/>
      <c r="C37" s="2" t="s">
        <v>110</v>
      </c>
      <c r="D37" s="40">
        <v>586</v>
      </c>
      <c r="E37" s="41">
        <v>165737</v>
      </c>
      <c r="F37" s="40">
        <v>46</v>
      </c>
      <c r="G37" s="41">
        <v>15500</v>
      </c>
      <c r="H37" s="40">
        <v>824</v>
      </c>
      <c r="I37" s="41">
        <v>255000</v>
      </c>
      <c r="J37" s="40">
        <v>319</v>
      </c>
      <c r="K37" s="41">
        <v>87928</v>
      </c>
      <c r="L37" s="40">
        <v>29</v>
      </c>
      <c r="M37" s="41">
        <v>7000</v>
      </c>
      <c r="N37" s="40">
        <v>20</v>
      </c>
      <c r="O37" s="41">
        <v>5960</v>
      </c>
      <c r="P37" s="70">
        <v>19</v>
      </c>
      <c r="Q37" s="66">
        <v>6900</v>
      </c>
      <c r="R37" s="70">
        <v>15</v>
      </c>
      <c r="S37" s="66">
        <v>2800</v>
      </c>
      <c r="T37" s="70">
        <v>279</v>
      </c>
      <c r="U37" s="66">
        <v>86929</v>
      </c>
      <c r="V37" s="70">
        <v>641</v>
      </c>
      <c r="W37" s="66">
        <v>224000</v>
      </c>
      <c r="X37" s="70">
        <v>379</v>
      </c>
      <c r="Y37" s="66">
        <v>212398</v>
      </c>
      <c r="Z37" s="70">
        <v>137</v>
      </c>
      <c r="AA37" s="66">
        <v>43350</v>
      </c>
      <c r="AB37" s="40">
        <f>SUMIF($D$2:$AA$2, "No. of Dwelling Units Approved", D37:AA37)</f>
        <v>3294</v>
      </c>
      <c r="AC37" s="41">
        <f t="shared" ref="AC37" si="5">SUMIF($D$2:$AA$2, "Value of Approvals ($000)", D37:AA37)</f>
        <v>1113502</v>
      </c>
      <c r="AD37" s="18"/>
      <c r="AF37" s="28"/>
      <c r="AG37" s="28"/>
      <c r="AH37" s="28"/>
      <c r="AI37" s="18"/>
      <c r="AJ37" s="28"/>
      <c r="AK37" s="28"/>
      <c r="AL37" s="28"/>
    </row>
    <row r="38" spans="1:44" x14ac:dyDescent="0.2">
      <c r="A38" s="2"/>
      <c r="B38" s="2"/>
      <c r="C38" s="2" t="s">
        <v>19</v>
      </c>
      <c r="D38" s="40">
        <v>638</v>
      </c>
      <c r="E38" s="41">
        <v>195095</v>
      </c>
      <c r="F38" s="40">
        <v>109</v>
      </c>
      <c r="G38" s="41">
        <v>42011</v>
      </c>
      <c r="H38" s="40">
        <v>914</v>
      </c>
      <c r="I38" s="41">
        <v>288566</v>
      </c>
      <c r="J38" s="40">
        <v>381</v>
      </c>
      <c r="K38" s="41">
        <v>114280</v>
      </c>
      <c r="L38" s="40">
        <v>80</v>
      </c>
      <c r="M38" s="41">
        <v>30200</v>
      </c>
      <c r="N38" s="40">
        <v>91</v>
      </c>
      <c r="O38" s="41">
        <v>35364</v>
      </c>
      <c r="P38" s="70">
        <v>140</v>
      </c>
      <c r="Q38" s="66">
        <v>47509</v>
      </c>
      <c r="R38" s="70">
        <v>58</v>
      </c>
      <c r="S38" s="66">
        <v>24977</v>
      </c>
      <c r="T38" s="70">
        <v>325</v>
      </c>
      <c r="U38" s="66">
        <v>108360</v>
      </c>
      <c r="V38" s="70">
        <v>684</v>
      </c>
      <c r="W38" s="66">
        <v>243567</v>
      </c>
      <c r="X38" s="70">
        <v>424</v>
      </c>
      <c r="Y38" s="66">
        <v>235026</v>
      </c>
      <c r="Z38" s="70">
        <v>211</v>
      </c>
      <c r="AA38" s="66">
        <v>84015</v>
      </c>
      <c r="AB38" s="40">
        <f>SUMIF($D$2:$AA$2, "No. of Dwelling Units Approved", D38:AA38)</f>
        <v>4055</v>
      </c>
      <c r="AC38" s="41">
        <f t="shared" si="0"/>
        <v>1448970</v>
      </c>
      <c r="AD38" s="18"/>
      <c r="AF38" s="28"/>
      <c r="AG38" s="28"/>
      <c r="AH38" s="18"/>
      <c r="AI38" s="18"/>
      <c r="AJ38" s="18"/>
      <c r="AK38" s="28"/>
      <c r="AL38" s="28"/>
    </row>
    <row r="39" spans="1:44" x14ac:dyDescent="0.2">
      <c r="A39" s="2"/>
      <c r="B39" s="2"/>
      <c r="C39" s="2" t="s">
        <v>14</v>
      </c>
      <c r="D39" s="40" t="s">
        <v>22</v>
      </c>
      <c r="E39" s="41">
        <v>27989</v>
      </c>
      <c r="F39" s="40" t="s">
        <v>22</v>
      </c>
      <c r="G39" s="41">
        <v>25344</v>
      </c>
      <c r="H39" s="40" t="s">
        <v>22</v>
      </c>
      <c r="I39" s="41">
        <v>22040</v>
      </c>
      <c r="J39" s="40" t="s">
        <v>22</v>
      </c>
      <c r="K39" s="41">
        <v>26275</v>
      </c>
      <c r="L39" s="40" t="s">
        <v>22</v>
      </c>
      <c r="M39" s="41">
        <v>24123</v>
      </c>
      <c r="N39" s="40" t="s">
        <v>22</v>
      </c>
      <c r="O39" s="41">
        <v>13510</v>
      </c>
      <c r="P39" s="70" t="s">
        <v>22</v>
      </c>
      <c r="Q39" s="66">
        <v>12650</v>
      </c>
      <c r="R39" s="66" t="s">
        <v>22</v>
      </c>
      <c r="S39" s="66">
        <v>19856</v>
      </c>
      <c r="T39" s="66" t="s">
        <v>22</v>
      </c>
      <c r="U39" s="66">
        <v>34525</v>
      </c>
      <c r="V39" s="70" t="s">
        <v>22</v>
      </c>
      <c r="W39" s="66">
        <v>15140</v>
      </c>
      <c r="X39" s="70" t="s">
        <v>22</v>
      </c>
      <c r="Y39" s="66">
        <v>24533</v>
      </c>
      <c r="Z39" s="70" t="s">
        <v>22</v>
      </c>
      <c r="AA39" s="66">
        <v>27418</v>
      </c>
      <c r="AB39" s="40" t="s">
        <v>22</v>
      </c>
      <c r="AC39" s="41">
        <f t="shared" si="0"/>
        <v>273403</v>
      </c>
      <c r="AD39" s="18"/>
      <c r="AF39" s="28"/>
      <c r="AG39" s="28"/>
      <c r="AH39" s="28"/>
      <c r="AI39" s="18"/>
      <c r="AJ39" s="28"/>
      <c r="AK39" s="28"/>
      <c r="AL39" s="28"/>
    </row>
    <row r="40" spans="1:44" x14ac:dyDescent="0.2">
      <c r="A40" s="2"/>
      <c r="B40" s="2"/>
      <c r="C40" s="2" t="s">
        <v>15</v>
      </c>
      <c r="D40" s="40" t="s">
        <v>22</v>
      </c>
      <c r="E40" s="41">
        <v>223084</v>
      </c>
      <c r="F40" s="40" t="s">
        <v>22</v>
      </c>
      <c r="G40" s="41">
        <v>67355</v>
      </c>
      <c r="H40" s="40" t="s">
        <v>22</v>
      </c>
      <c r="I40" s="41">
        <v>310606</v>
      </c>
      <c r="J40" s="40" t="s">
        <v>22</v>
      </c>
      <c r="K40" s="41">
        <v>140556</v>
      </c>
      <c r="L40" s="40" t="s">
        <v>22</v>
      </c>
      <c r="M40" s="41">
        <v>54323</v>
      </c>
      <c r="N40" s="40" t="s">
        <v>22</v>
      </c>
      <c r="O40" s="41">
        <v>48874</v>
      </c>
      <c r="P40" s="70" t="s">
        <v>22</v>
      </c>
      <c r="Q40" s="66">
        <v>60159</v>
      </c>
      <c r="R40" s="66" t="s">
        <v>22</v>
      </c>
      <c r="S40" s="66">
        <v>44832</v>
      </c>
      <c r="T40" s="66" t="s">
        <v>22</v>
      </c>
      <c r="U40" s="66">
        <v>142885</v>
      </c>
      <c r="V40" s="70" t="s">
        <v>22</v>
      </c>
      <c r="W40" s="66">
        <v>258707</v>
      </c>
      <c r="X40" s="70" t="s">
        <v>22</v>
      </c>
      <c r="Y40" s="66">
        <v>259559</v>
      </c>
      <c r="Z40" s="70" t="s">
        <v>22</v>
      </c>
      <c r="AA40" s="66">
        <v>111432</v>
      </c>
      <c r="AB40" s="40" t="s">
        <v>22</v>
      </c>
      <c r="AC40" s="41">
        <f t="shared" ref="AC40:AC75" si="6">SUMIF($D$2:$AA$2, "Value of Approvals ($000)", D40:AA40)</f>
        <v>1722372</v>
      </c>
      <c r="AD40" s="18"/>
      <c r="AF40" s="28"/>
      <c r="AG40" s="28"/>
      <c r="AH40" s="18"/>
      <c r="AI40" s="18"/>
      <c r="AJ40" s="18"/>
      <c r="AK40" s="28"/>
      <c r="AL40" s="28"/>
    </row>
    <row r="41" spans="1:44" x14ac:dyDescent="0.2">
      <c r="A41" s="2"/>
      <c r="B41" s="2"/>
      <c r="C41" s="2" t="s">
        <v>16</v>
      </c>
      <c r="D41" s="40" t="s">
        <v>22</v>
      </c>
      <c r="E41" s="41">
        <v>32008</v>
      </c>
      <c r="F41" s="40" t="s">
        <v>22</v>
      </c>
      <c r="G41" s="41">
        <v>56492</v>
      </c>
      <c r="H41" s="40" t="s">
        <v>22</v>
      </c>
      <c r="I41" s="41">
        <v>172203</v>
      </c>
      <c r="J41" s="40" t="s">
        <v>22</v>
      </c>
      <c r="K41" s="41">
        <v>324610</v>
      </c>
      <c r="L41" s="40" t="s">
        <v>22</v>
      </c>
      <c r="M41" s="41">
        <v>53891</v>
      </c>
      <c r="N41" s="40" t="s">
        <v>22</v>
      </c>
      <c r="O41" s="41">
        <v>138056</v>
      </c>
      <c r="P41" s="70" t="s">
        <v>22</v>
      </c>
      <c r="Q41" s="66">
        <v>172610</v>
      </c>
      <c r="R41" s="66" t="s">
        <v>22</v>
      </c>
      <c r="S41" s="66">
        <v>49012</v>
      </c>
      <c r="T41" s="66" t="s">
        <v>22</v>
      </c>
      <c r="U41" s="66">
        <v>61712</v>
      </c>
      <c r="V41" s="70" t="s">
        <v>22</v>
      </c>
      <c r="W41" s="66">
        <v>42737</v>
      </c>
      <c r="X41" s="70" t="s">
        <v>22</v>
      </c>
      <c r="Y41" s="66">
        <v>308181</v>
      </c>
      <c r="Z41" s="70" t="s">
        <v>22</v>
      </c>
      <c r="AA41" s="66">
        <v>80759</v>
      </c>
      <c r="AB41" s="40" t="s">
        <v>22</v>
      </c>
      <c r="AC41" s="41">
        <f t="shared" si="6"/>
        <v>1492271</v>
      </c>
      <c r="AD41" s="18"/>
      <c r="AH41" s="18"/>
      <c r="AI41" s="18"/>
      <c r="AJ41" s="18"/>
      <c r="AK41" s="28"/>
      <c r="AL41" s="28"/>
    </row>
    <row r="42" spans="1:44" x14ac:dyDescent="0.2">
      <c r="A42" s="2"/>
      <c r="B42" s="2"/>
      <c r="C42" s="2" t="s">
        <v>17</v>
      </c>
      <c r="D42" s="40" t="s">
        <v>22</v>
      </c>
      <c r="E42" s="41">
        <v>255092</v>
      </c>
      <c r="F42" s="40" t="s">
        <v>22</v>
      </c>
      <c r="G42" s="41">
        <v>123847</v>
      </c>
      <c r="H42" s="40" t="s">
        <v>22</v>
      </c>
      <c r="I42" s="41">
        <v>482809</v>
      </c>
      <c r="J42" s="40" t="s">
        <v>22</v>
      </c>
      <c r="K42" s="41">
        <v>465166</v>
      </c>
      <c r="L42" s="40" t="s">
        <v>22</v>
      </c>
      <c r="M42" s="41">
        <v>108214</v>
      </c>
      <c r="N42" s="40" t="s">
        <v>22</v>
      </c>
      <c r="O42" s="41">
        <v>186930</v>
      </c>
      <c r="P42" s="70" t="s">
        <v>22</v>
      </c>
      <c r="Q42" s="66">
        <v>232769</v>
      </c>
      <c r="R42" s="66" t="s">
        <v>22</v>
      </c>
      <c r="S42" s="66">
        <v>93845</v>
      </c>
      <c r="T42" s="66" t="s">
        <v>22</v>
      </c>
      <c r="U42" s="66">
        <v>204597</v>
      </c>
      <c r="V42" s="70" t="s">
        <v>22</v>
      </c>
      <c r="W42" s="66">
        <v>301443</v>
      </c>
      <c r="X42" s="70" t="s">
        <v>22</v>
      </c>
      <c r="Y42" s="66">
        <v>567740</v>
      </c>
      <c r="Z42" s="70" t="s">
        <v>22</v>
      </c>
      <c r="AA42" s="66">
        <v>192191</v>
      </c>
      <c r="AB42" s="40" t="s">
        <v>22</v>
      </c>
      <c r="AC42" s="41">
        <f t="shared" si="6"/>
        <v>3214643</v>
      </c>
      <c r="AD42" s="18"/>
      <c r="AH42" s="18"/>
      <c r="AI42" s="18"/>
      <c r="AJ42" s="18"/>
      <c r="AK42" s="28"/>
      <c r="AL42" s="28"/>
    </row>
    <row r="43" spans="1:44" s="7" customFormat="1" x14ac:dyDescent="0.2">
      <c r="A43" s="242" t="s">
        <v>63</v>
      </c>
      <c r="B43" s="10" t="s">
        <v>106</v>
      </c>
      <c r="C43" s="10" t="s">
        <v>18</v>
      </c>
      <c r="D43" s="46">
        <f t="shared" ref="D43:AA43" si="7">D3+D11+D19+D27+D35</f>
        <v>313</v>
      </c>
      <c r="E43" s="47">
        <f t="shared" si="7"/>
        <v>119454</v>
      </c>
      <c r="F43" s="46">
        <f t="shared" si="7"/>
        <v>366</v>
      </c>
      <c r="G43" s="47">
        <f t="shared" si="7"/>
        <v>137923</v>
      </c>
      <c r="H43" s="46">
        <f t="shared" si="7"/>
        <v>290</v>
      </c>
      <c r="I43" s="47">
        <f t="shared" si="7"/>
        <v>104294</v>
      </c>
      <c r="J43" s="46">
        <f t="shared" si="7"/>
        <v>292</v>
      </c>
      <c r="K43" s="47">
        <f t="shared" si="7"/>
        <v>102314</v>
      </c>
      <c r="L43" s="46">
        <f t="shared" si="7"/>
        <v>296</v>
      </c>
      <c r="M43" s="47">
        <f t="shared" si="7"/>
        <v>104569</v>
      </c>
      <c r="N43" s="46">
        <f t="shared" si="7"/>
        <v>256</v>
      </c>
      <c r="O43" s="47">
        <f t="shared" si="7"/>
        <v>100688</v>
      </c>
      <c r="P43" s="117">
        <f t="shared" si="7"/>
        <v>199</v>
      </c>
      <c r="Q43" s="117">
        <f t="shared" si="7"/>
        <v>78390</v>
      </c>
      <c r="R43" s="117">
        <f t="shared" si="7"/>
        <v>325</v>
      </c>
      <c r="S43" s="117">
        <f t="shared" si="7"/>
        <v>129512</v>
      </c>
      <c r="T43" s="117">
        <f t="shared" si="7"/>
        <v>319</v>
      </c>
      <c r="U43" s="117">
        <f t="shared" si="7"/>
        <v>121918</v>
      </c>
      <c r="V43" s="117">
        <f t="shared" si="7"/>
        <v>235</v>
      </c>
      <c r="W43" s="117">
        <f t="shared" si="7"/>
        <v>85123</v>
      </c>
      <c r="X43" s="117">
        <f t="shared" si="7"/>
        <v>377</v>
      </c>
      <c r="Y43" s="117">
        <f t="shared" si="7"/>
        <v>137259</v>
      </c>
      <c r="Z43" s="117">
        <f t="shared" si="7"/>
        <v>405</v>
      </c>
      <c r="AA43" s="117">
        <f t="shared" si="7"/>
        <v>163308</v>
      </c>
      <c r="AB43" s="46">
        <f>SUMIF($D$2:$AA$2, "No. of Dwelling Units Approved", D43:AA43)</f>
        <v>3673</v>
      </c>
      <c r="AC43" s="47">
        <f t="shared" si="6"/>
        <v>1384752</v>
      </c>
      <c r="AD43" s="108"/>
      <c r="AE43" s="1"/>
      <c r="AF43" s="1"/>
      <c r="AG43" s="1"/>
      <c r="AH43" s="18"/>
      <c r="AI43" s="18"/>
      <c r="AJ43" s="18"/>
      <c r="AK43" s="28"/>
      <c r="AL43" s="28"/>
      <c r="AP43" s="1"/>
      <c r="AQ43" s="1"/>
      <c r="AR43" s="1"/>
    </row>
    <row r="44" spans="1:44" s="7" customFormat="1" x14ac:dyDescent="0.2">
      <c r="A44" s="242"/>
      <c r="B44" s="10"/>
      <c r="C44" s="10" t="s">
        <v>109</v>
      </c>
      <c r="D44" s="46">
        <f t="shared" ref="D44:AA44" si="8">D4+D12+D20+D28+D36</f>
        <v>287</v>
      </c>
      <c r="E44" s="47">
        <f t="shared" si="8"/>
        <v>70209</v>
      </c>
      <c r="F44" s="46">
        <f t="shared" si="8"/>
        <v>256</v>
      </c>
      <c r="G44" s="47">
        <f t="shared" si="8"/>
        <v>52382</v>
      </c>
      <c r="H44" s="46">
        <f t="shared" si="8"/>
        <v>304</v>
      </c>
      <c r="I44" s="47">
        <f t="shared" si="8"/>
        <v>74600</v>
      </c>
      <c r="J44" s="46">
        <f t="shared" si="8"/>
        <v>184</v>
      </c>
      <c r="K44" s="47">
        <f t="shared" si="8"/>
        <v>52636</v>
      </c>
      <c r="L44" s="46">
        <f t="shared" si="8"/>
        <v>232</v>
      </c>
      <c r="M44" s="47">
        <f t="shared" si="8"/>
        <v>54905</v>
      </c>
      <c r="N44" s="46">
        <f t="shared" si="8"/>
        <v>221</v>
      </c>
      <c r="O44" s="47">
        <f t="shared" si="8"/>
        <v>49637</v>
      </c>
      <c r="P44" s="117">
        <f t="shared" si="8"/>
        <v>289</v>
      </c>
      <c r="Q44" s="117">
        <f t="shared" si="8"/>
        <v>70633</v>
      </c>
      <c r="R44" s="117">
        <f t="shared" si="8"/>
        <v>121</v>
      </c>
      <c r="S44" s="117">
        <f t="shared" si="8"/>
        <v>26767</v>
      </c>
      <c r="T44" s="117">
        <f t="shared" si="8"/>
        <v>413</v>
      </c>
      <c r="U44" s="117">
        <f t="shared" si="8"/>
        <v>113624</v>
      </c>
      <c r="V44" s="117">
        <f t="shared" si="8"/>
        <v>201</v>
      </c>
      <c r="W44" s="117">
        <f t="shared" si="8"/>
        <v>50621</v>
      </c>
      <c r="X44" s="117">
        <f t="shared" si="8"/>
        <v>136</v>
      </c>
      <c r="Y44" s="117">
        <f t="shared" si="8"/>
        <v>35907</v>
      </c>
      <c r="Z44" s="117">
        <f t="shared" si="8"/>
        <v>176</v>
      </c>
      <c r="AA44" s="117">
        <f t="shared" si="8"/>
        <v>48673</v>
      </c>
      <c r="AB44" s="46">
        <f>SUMIF($D$2:$AA$2, "No. of Dwelling Units Approved", D44:AA44)</f>
        <v>2820</v>
      </c>
      <c r="AC44" s="47">
        <f t="shared" si="6"/>
        <v>700594</v>
      </c>
      <c r="AD44" s="108"/>
      <c r="AE44" s="1"/>
      <c r="AF44" s="1"/>
      <c r="AG44" s="1"/>
      <c r="AH44" s="18"/>
      <c r="AI44" s="18"/>
      <c r="AJ44" s="18"/>
      <c r="AK44" s="28"/>
      <c r="AL44" s="28"/>
      <c r="AP44" s="1"/>
      <c r="AQ44" s="1"/>
      <c r="AR44" s="1"/>
    </row>
    <row r="45" spans="1:44" s="7" customFormat="1" x14ac:dyDescent="0.2">
      <c r="A45" s="109"/>
      <c r="B45" s="10"/>
      <c r="C45" s="10" t="s">
        <v>110</v>
      </c>
      <c r="D45" s="46">
        <f t="shared" ref="D45:G46" si="9">D5+D13+D21+D29+D37</f>
        <v>989</v>
      </c>
      <c r="E45" s="47">
        <f t="shared" si="9"/>
        <v>262306</v>
      </c>
      <c r="F45" s="46">
        <f t="shared" si="9"/>
        <v>561</v>
      </c>
      <c r="G45" s="47">
        <f t="shared" si="9"/>
        <v>160251</v>
      </c>
      <c r="H45" s="46">
        <f t="shared" ref="H45:O45" si="10">H5+H13+H21+H29+H37</f>
        <v>956</v>
      </c>
      <c r="I45" s="46">
        <f t="shared" si="10"/>
        <v>292500</v>
      </c>
      <c r="J45" s="46">
        <f t="shared" si="10"/>
        <v>389</v>
      </c>
      <c r="K45" s="46">
        <f t="shared" si="10"/>
        <v>106606</v>
      </c>
      <c r="L45" s="46">
        <f t="shared" si="10"/>
        <v>86</v>
      </c>
      <c r="M45" s="46">
        <f t="shared" si="10"/>
        <v>20589</v>
      </c>
      <c r="N45" s="46">
        <f t="shared" si="10"/>
        <v>156</v>
      </c>
      <c r="O45" s="46">
        <f t="shared" si="10"/>
        <v>35154</v>
      </c>
      <c r="P45" s="117">
        <f t="shared" ref="P45:AA45" si="11">P5+P13+P21+P29+P37</f>
        <v>85</v>
      </c>
      <c r="Q45" s="117">
        <f t="shared" si="11"/>
        <v>24900</v>
      </c>
      <c r="R45" s="117">
        <f t="shared" si="11"/>
        <v>103</v>
      </c>
      <c r="S45" s="117">
        <f t="shared" si="11"/>
        <v>24215</v>
      </c>
      <c r="T45" s="117">
        <f t="shared" si="11"/>
        <v>380</v>
      </c>
      <c r="U45" s="117">
        <f t="shared" si="11"/>
        <v>107582</v>
      </c>
      <c r="V45" s="117">
        <f t="shared" si="11"/>
        <v>1012</v>
      </c>
      <c r="W45" s="117">
        <f t="shared" si="11"/>
        <v>338565</v>
      </c>
      <c r="X45" s="117">
        <f t="shared" si="11"/>
        <v>529</v>
      </c>
      <c r="Y45" s="117">
        <f t="shared" si="11"/>
        <v>248878</v>
      </c>
      <c r="Z45" s="117">
        <f t="shared" si="11"/>
        <v>185</v>
      </c>
      <c r="AA45" s="117">
        <f t="shared" si="11"/>
        <v>55410</v>
      </c>
      <c r="AB45" s="46">
        <f>SUMIF($D$2:$AA$2, "No. of Dwelling Units Approved", D45:AA45)</f>
        <v>5431</v>
      </c>
      <c r="AC45" s="47">
        <f t="shared" ref="AC45" si="12">SUMIF($D$2:$AA$2, "Value of Approvals ($000)", D45:AA45)</f>
        <v>1676956</v>
      </c>
      <c r="AD45" s="108"/>
      <c r="AE45" s="1"/>
      <c r="AF45" s="1"/>
      <c r="AG45" s="1"/>
      <c r="AH45" s="18"/>
      <c r="AI45" s="18"/>
      <c r="AJ45" s="18"/>
      <c r="AK45" s="28"/>
      <c r="AL45" s="28"/>
      <c r="AP45" s="1"/>
      <c r="AQ45" s="1"/>
      <c r="AR45" s="1"/>
    </row>
    <row r="46" spans="1:44" s="7" customFormat="1" x14ac:dyDescent="0.2">
      <c r="A46" s="10"/>
      <c r="B46" s="10"/>
      <c r="C46" s="10" t="s">
        <v>19</v>
      </c>
      <c r="D46" s="46">
        <f t="shared" si="9"/>
        <v>1589</v>
      </c>
      <c r="E46" s="47">
        <f t="shared" si="9"/>
        <v>451970</v>
      </c>
      <c r="F46" s="46">
        <f t="shared" si="9"/>
        <v>1183</v>
      </c>
      <c r="G46" s="47">
        <f t="shared" ref="G46:I46" si="13">G6+G14+G22+G30+G38</f>
        <v>350556</v>
      </c>
      <c r="H46" s="46">
        <f t="shared" si="13"/>
        <v>1550</v>
      </c>
      <c r="I46" s="47">
        <f t="shared" si="13"/>
        <v>471394</v>
      </c>
      <c r="J46" s="46">
        <f t="shared" ref="J46:K46" si="14">J6+J14+J22+J30+J38</f>
        <v>865</v>
      </c>
      <c r="K46" s="47">
        <f t="shared" si="14"/>
        <v>261556</v>
      </c>
      <c r="L46" s="46">
        <f t="shared" ref="L46:AA46" si="15">L6+L14+L22+L30+L38</f>
        <v>614</v>
      </c>
      <c r="M46" s="47">
        <f t="shared" si="15"/>
        <v>180064</v>
      </c>
      <c r="N46" s="46">
        <f t="shared" si="15"/>
        <v>633</v>
      </c>
      <c r="O46" s="47">
        <f t="shared" si="15"/>
        <v>185480</v>
      </c>
      <c r="P46" s="117">
        <f t="shared" si="15"/>
        <v>573</v>
      </c>
      <c r="Q46" s="117">
        <f t="shared" si="15"/>
        <v>173922</v>
      </c>
      <c r="R46" s="117">
        <f t="shared" si="15"/>
        <v>549</v>
      </c>
      <c r="S46" s="117">
        <f t="shared" si="15"/>
        <v>180495</v>
      </c>
      <c r="T46" s="117">
        <f t="shared" si="15"/>
        <v>1112</v>
      </c>
      <c r="U46" s="117">
        <f t="shared" si="15"/>
        <v>343122</v>
      </c>
      <c r="V46" s="117">
        <f t="shared" si="15"/>
        <v>1448</v>
      </c>
      <c r="W46" s="117">
        <f t="shared" si="15"/>
        <v>474308</v>
      </c>
      <c r="X46" s="117">
        <f t="shared" si="15"/>
        <v>1042</v>
      </c>
      <c r="Y46" s="117">
        <f t="shared" si="15"/>
        <v>422044</v>
      </c>
      <c r="Z46" s="117">
        <f t="shared" si="15"/>
        <v>766</v>
      </c>
      <c r="AA46" s="117">
        <f t="shared" si="15"/>
        <v>267390</v>
      </c>
      <c r="AB46" s="46">
        <f>SUMIF($D$2:$AA$2, "No. of Dwelling Units Approved", D46:AA46)</f>
        <v>11924</v>
      </c>
      <c r="AC46" s="47">
        <f t="shared" si="6"/>
        <v>3762301</v>
      </c>
      <c r="AD46" s="108"/>
      <c r="AE46" s="1"/>
      <c r="AF46" s="1"/>
      <c r="AG46" s="1"/>
      <c r="AH46" s="18"/>
      <c r="AI46" s="18"/>
      <c r="AJ46" s="18"/>
      <c r="AK46" s="28"/>
      <c r="AL46" s="28"/>
      <c r="AP46" s="1"/>
      <c r="AQ46" s="1"/>
      <c r="AR46" s="1"/>
    </row>
    <row r="47" spans="1:44" s="7" customFormat="1" x14ac:dyDescent="0.2">
      <c r="A47" s="10"/>
      <c r="B47" s="10"/>
      <c r="C47" s="10" t="s">
        <v>14</v>
      </c>
      <c r="D47" s="46" t="s">
        <v>22</v>
      </c>
      <c r="E47" s="47">
        <f>E7+E15+E23+E31+E39</f>
        <v>57393</v>
      </c>
      <c r="F47" s="46" t="s">
        <v>22</v>
      </c>
      <c r="G47" s="47">
        <f t="shared" ref="G47:I47" si="16">G7+G15+G23+G31+G39</f>
        <v>56872</v>
      </c>
      <c r="H47" s="46" t="s">
        <v>22</v>
      </c>
      <c r="I47" s="47">
        <f t="shared" si="16"/>
        <v>54829</v>
      </c>
      <c r="J47" s="46" t="s">
        <v>22</v>
      </c>
      <c r="K47" s="47">
        <f t="shared" ref="K47" si="17">K7+K15+K23+K31+K39</f>
        <v>57581</v>
      </c>
      <c r="L47" s="46" t="s">
        <v>22</v>
      </c>
      <c r="M47" s="47">
        <f>M7+M15+M23+M31+M39</f>
        <v>52220</v>
      </c>
      <c r="N47" s="46" t="s">
        <v>22</v>
      </c>
      <c r="O47" s="47">
        <f>O7+O15+O23+O31+O39</f>
        <v>33775</v>
      </c>
      <c r="P47" s="117" t="s">
        <v>22</v>
      </c>
      <c r="Q47" s="118">
        <f t="shared" ref="Q47" si="18">Q7+Q15+Q23+Q31+Q39</f>
        <v>32316</v>
      </c>
      <c r="R47" s="117" t="s">
        <v>22</v>
      </c>
      <c r="S47" s="118">
        <f t="shared" ref="S47:U47" si="19">S7+S15+S23+S31+S39</f>
        <v>54201</v>
      </c>
      <c r="T47" s="117" t="s">
        <v>22</v>
      </c>
      <c r="U47" s="118">
        <f t="shared" si="19"/>
        <v>73572</v>
      </c>
      <c r="V47" s="117" t="s">
        <v>22</v>
      </c>
      <c r="W47" s="118">
        <f t="shared" ref="W47:Y47" si="20">W7+W15+W23+W31+W39</f>
        <v>32540</v>
      </c>
      <c r="X47" s="117" t="s">
        <v>22</v>
      </c>
      <c r="Y47" s="118">
        <f t="shared" si="20"/>
        <v>52220</v>
      </c>
      <c r="Z47" s="117" t="s">
        <v>22</v>
      </c>
      <c r="AA47" s="118">
        <f t="shared" ref="AA47" si="21">AA7+AA15+AA23+AA31+AA39</f>
        <v>62910</v>
      </c>
      <c r="AB47" s="46" t="s">
        <v>22</v>
      </c>
      <c r="AC47" s="47">
        <f t="shared" si="6"/>
        <v>620429</v>
      </c>
      <c r="AD47" s="108"/>
      <c r="AE47" s="1"/>
      <c r="AF47" s="1"/>
      <c r="AG47" s="1"/>
      <c r="AH47" s="1"/>
      <c r="AI47" s="18"/>
      <c r="AJ47" s="28"/>
      <c r="AK47" s="28"/>
      <c r="AL47" s="28"/>
      <c r="AP47" s="1"/>
      <c r="AQ47" s="1"/>
      <c r="AR47" s="1"/>
    </row>
    <row r="48" spans="1:44" s="7" customFormat="1" x14ac:dyDescent="0.2">
      <c r="A48" s="10"/>
      <c r="B48" s="10"/>
      <c r="C48" s="10" t="s">
        <v>15</v>
      </c>
      <c r="D48" s="46" t="s">
        <v>22</v>
      </c>
      <c r="E48" s="47">
        <f>E8+E16+E24+E32+E40</f>
        <v>509363</v>
      </c>
      <c r="F48" s="46" t="s">
        <v>22</v>
      </c>
      <c r="G48" s="47">
        <f t="shared" ref="G48:I48" si="22">G8+G16+G24+G32+G40</f>
        <v>407430</v>
      </c>
      <c r="H48" s="46" t="s">
        <v>22</v>
      </c>
      <c r="I48" s="47">
        <f t="shared" si="22"/>
        <v>526222</v>
      </c>
      <c r="J48" s="46" t="s">
        <v>22</v>
      </c>
      <c r="K48" s="47">
        <f t="shared" ref="K48" si="23">K8+K16+K24+K32+K40</f>
        <v>319138</v>
      </c>
      <c r="L48" s="46" t="s">
        <v>22</v>
      </c>
      <c r="M48" s="47">
        <f>M8+M16+M24+M32+M40</f>
        <v>232283</v>
      </c>
      <c r="N48" s="46" t="s">
        <v>22</v>
      </c>
      <c r="O48" s="47">
        <f>O8+O16+O24+O32+O40</f>
        <v>219255</v>
      </c>
      <c r="P48" s="117" t="s">
        <v>22</v>
      </c>
      <c r="Q48" s="118">
        <f t="shared" ref="Q48" si="24">Q8+Q16+Q24+Q32+Q40</f>
        <v>206239</v>
      </c>
      <c r="R48" s="117" t="s">
        <v>22</v>
      </c>
      <c r="S48" s="118">
        <f t="shared" ref="S48:U48" si="25">S8+S16+S24+S32+S40</f>
        <v>234696</v>
      </c>
      <c r="T48" s="117" t="s">
        <v>22</v>
      </c>
      <c r="U48" s="118">
        <f t="shared" si="25"/>
        <v>416697</v>
      </c>
      <c r="V48" s="117" t="s">
        <v>22</v>
      </c>
      <c r="W48" s="118">
        <f t="shared" ref="W48:Y48" si="26">W8+W16+W24+W32+W40</f>
        <v>506849</v>
      </c>
      <c r="X48" s="117" t="s">
        <v>22</v>
      </c>
      <c r="Y48" s="118">
        <f t="shared" si="26"/>
        <v>474263</v>
      </c>
      <c r="Z48" s="117" t="s">
        <v>22</v>
      </c>
      <c r="AA48" s="118">
        <f t="shared" ref="AA48" si="27">AA8+AA16+AA24+AA32+AA40</f>
        <v>330298</v>
      </c>
      <c r="AB48" s="46" t="s">
        <v>22</v>
      </c>
      <c r="AC48" s="47">
        <f t="shared" si="6"/>
        <v>4382733</v>
      </c>
      <c r="AD48" s="108"/>
      <c r="AE48" s="1"/>
      <c r="AF48" s="1"/>
      <c r="AG48" s="1"/>
      <c r="AH48" s="1"/>
      <c r="AI48" s="18"/>
      <c r="AJ48" s="28"/>
      <c r="AK48" s="28"/>
      <c r="AL48" s="28"/>
      <c r="AP48" s="1"/>
      <c r="AQ48" s="1"/>
      <c r="AR48" s="1"/>
    </row>
    <row r="49" spans="1:44" s="7" customFormat="1" x14ac:dyDescent="0.2">
      <c r="A49" s="10"/>
      <c r="B49" s="10"/>
      <c r="C49" s="10" t="s">
        <v>16</v>
      </c>
      <c r="D49" s="46" t="s">
        <v>22</v>
      </c>
      <c r="E49" s="47">
        <f>E9+E17+E25+E33+E41</f>
        <v>113578</v>
      </c>
      <c r="F49" s="46" t="s">
        <v>22</v>
      </c>
      <c r="G49" s="47">
        <f t="shared" ref="G49:I49" si="28">G9+G17+G25+G33+G41</f>
        <v>139640</v>
      </c>
      <c r="H49" s="46" t="s">
        <v>22</v>
      </c>
      <c r="I49" s="47">
        <f t="shared" si="28"/>
        <v>222563</v>
      </c>
      <c r="J49" s="46" t="s">
        <v>22</v>
      </c>
      <c r="K49" s="47">
        <f t="shared" ref="K49" si="29">K9+K17+K25+K33+K41</f>
        <v>446050</v>
      </c>
      <c r="L49" s="46" t="s">
        <v>22</v>
      </c>
      <c r="M49" s="47">
        <f>M9+M17+M25+M33+M41</f>
        <v>159597</v>
      </c>
      <c r="N49" s="46" t="s">
        <v>22</v>
      </c>
      <c r="O49" s="47">
        <f>O9+O17+O25+O33+O41</f>
        <v>213325</v>
      </c>
      <c r="P49" s="117" t="s">
        <v>22</v>
      </c>
      <c r="Q49" s="118">
        <f t="shared" ref="Q49" si="30">Q9+Q17+Q25+Q33+Q41</f>
        <v>235350</v>
      </c>
      <c r="R49" s="117" t="s">
        <v>22</v>
      </c>
      <c r="S49" s="118">
        <f t="shared" ref="S49:U49" si="31">S9+S17+S25+S33+S41</f>
        <v>216482</v>
      </c>
      <c r="T49" s="117" t="s">
        <v>22</v>
      </c>
      <c r="U49" s="118">
        <f t="shared" si="31"/>
        <v>172385</v>
      </c>
      <c r="V49" s="117" t="s">
        <v>22</v>
      </c>
      <c r="W49" s="118">
        <f t="shared" ref="W49:Y49" si="32">W9+W17+W25+W33+W41</f>
        <v>211896</v>
      </c>
      <c r="X49" s="117" t="s">
        <v>22</v>
      </c>
      <c r="Y49" s="118">
        <f t="shared" si="32"/>
        <v>462459</v>
      </c>
      <c r="Z49" s="117" t="s">
        <v>22</v>
      </c>
      <c r="AA49" s="118">
        <f t="shared" ref="AA49" si="33">AA9+AA17+AA25+AA33+AA41</f>
        <v>133933</v>
      </c>
      <c r="AB49" s="46" t="s">
        <v>22</v>
      </c>
      <c r="AC49" s="47">
        <f t="shared" si="6"/>
        <v>2727258</v>
      </c>
      <c r="AD49" s="108"/>
      <c r="AE49" s="1"/>
      <c r="AF49" s="1"/>
      <c r="AG49" s="1"/>
      <c r="AH49" s="1"/>
      <c r="AI49" s="18"/>
      <c r="AJ49" s="28"/>
      <c r="AK49" s="28"/>
      <c r="AL49" s="28"/>
      <c r="AP49" s="1"/>
      <c r="AQ49" s="1"/>
      <c r="AR49" s="1"/>
    </row>
    <row r="50" spans="1:44" s="7" customFormat="1" x14ac:dyDescent="0.2">
      <c r="A50" s="10"/>
      <c r="B50" s="10"/>
      <c r="C50" s="10" t="s">
        <v>17</v>
      </c>
      <c r="D50" s="46" t="s">
        <v>22</v>
      </c>
      <c r="E50" s="47">
        <f>E10+E18+E26+E34+E42</f>
        <v>622941</v>
      </c>
      <c r="F50" s="46" t="s">
        <v>22</v>
      </c>
      <c r="G50" s="47">
        <f t="shared" ref="G50:I50" si="34">G10+G18+G26+G34+G42</f>
        <v>547069</v>
      </c>
      <c r="H50" s="46" t="s">
        <v>22</v>
      </c>
      <c r="I50" s="47">
        <f t="shared" si="34"/>
        <v>748785</v>
      </c>
      <c r="J50" s="46" t="s">
        <v>22</v>
      </c>
      <c r="K50" s="47">
        <f t="shared" ref="K50" si="35">K10+K18+K26+K34+K42</f>
        <v>765188</v>
      </c>
      <c r="L50" s="46" t="s">
        <v>22</v>
      </c>
      <c r="M50" s="47">
        <f>M10+M18+M26+M34+M42</f>
        <v>391880</v>
      </c>
      <c r="N50" s="46" t="s">
        <v>22</v>
      </c>
      <c r="O50" s="47">
        <f>O10+O18+O26+O34+O42</f>
        <v>432580</v>
      </c>
      <c r="P50" s="117" t="s">
        <v>22</v>
      </c>
      <c r="Q50" s="118">
        <f t="shared" ref="Q50" si="36">Q10+Q18+Q26+Q34+Q42</f>
        <v>441588</v>
      </c>
      <c r="R50" s="117" t="s">
        <v>22</v>
      </c>
      <c r="S50" s="118">
        <f t="shared" ref="S50:U50" si="37">S10+S18+S26+S34+S42</f>
        <v>451179</v>
      </c>
      <c r="T50" s="117" t="s">
        <v>22</v>
      </c>
      <c r="U50" s="118">
        <f t="shared" si="37"/>
        <v>589082</v>
      </c>
      <c r="V50" s="117" t="s">
        <v>22</v>
      </c>
      <c r="W50" s="118">
        <f t="shared" ref="W50:Y50" si="38">W10+W18+W26+W34+W42</f>
        <v>718744</v>
      </c>
      <c r="X50" s="117" t="s">
        <v>22</v>
      </c>
      <c r="Y50" s="118">
        <f t="shared" si="38"/>
        <v>936724</v>
      </c>
      <c r="Z50" s="117" t="s">
        <v>22</v>
      </c>
      <c r="AA50" s="118">
        <f t="shared" ref="AA50" si="39">AA10+AA18+AA26+AA34+AA42</f>
        <v>464231</v>
      </c>
      <c r="AB50" s="46" t="s">
        <v>22</v>
      </c>
      <c r="AC50" s="47">
        <f t="shared" si="6"/>
        <v>7109991</v>
      </c>
      <c r="AD50" s="108"/>
      <c r="AE50" s="1"/>
      <c r="AF50" s="1"/>
      <c r="AG50" s="1"/>
      <c r="AH50" s="1"/>
      <c r="AI50" s="18"/>
      <c r="AJ50" s="28"/>
      <c r="AK50" s="28"/>
      <c r="AL50" s="28"/>
      <c r="AP50" s="1"/>
      <c r="AQ50" s="1"/>
      <c r="AR50" s="1"/>
    </row>
    <row r="51" spans="1:44" x14ac:dyDescent="0.2">
      <c r="A51" s="2">
        <v>310</v>
      </c>
      <c r="B51" s="2" t="s">
        <v>9</v>
      </c>
      <c r="C51" s="2" t="s">
        <v>18</v>
      </c>
      <c r="D51" s="40">
        <v>222</v>
      </c>
      <c r="E51" s="41">
        <v>56426</v>
      </c>
      <c r="F51" s="40">
        <v>321</v>
      </c>
      <c r="G51" s="41">
        <v>79218</v>
      </c>
      <c r="H51" s="40">
        <v>320</v>
      </c>
      <c r="I51" s="41">
        <v>82707</v>
      </c>
      <c r="J51" s="40">
        <v>301</v>
      </c>
      <c r="K51" s="41">
        <v>70545</v>
      </c>
      <c r="L51" s="40">
        <v>355</v>
      </c>
      <c r="M51" s="41">
        <v>83372</v>
      </c>
      <c r="N51" s="40">
        <v>184</v>
      </c>
      <c r="O51" s="41">
        <v>46167</v>
      </c>
      <c r="P51" s="70">
        <v>197</v>
      </c>
      <c r="Q51" s="66">
        <v>45934</v>
      </c>
      <c r="R51" s="70">
        <v>231</v>
      </c>
      <c r="S51" s="66">
        <v>56172</v>
      </c>
      <c r="T51" s="70">
        <v>275</v>
      </c>
      <c r="U51" s="66">
        <v>71905</v>
      </c>
      <c r="V51" s="70">
        <v>182</v>
      </c>
      <c r="W51" s="66">
        <v>43323</v>
      </c>
      <c r="X51" s="70">
        <v>250</v>
      </c>
      <c r="Y51" s="66">
        <v>59434</v>
      </c>
      <c r="Z51" s="70">
        <v>357</v>
      </c>
      <c r="AA51" s="66">
        <v>83818</v>
      </c>
      <c r="AB51" s="40">
        <f>SUMIF($D$2:$AA$2, "No. of Dwelling Units Approved", D51:AA51)</f>
        <v>3195</v>
      </c>
      <c r="AC51" s="41">
        <f t="shared" si="6"/>
        <v>779021</v>
      </c>
      <c r="AD51" s="18"/>
      <c r="AH51" s="18"/>
      <c r="AI51" s="18"/>
      <c r="AJ51" s="18"/>
      <c r="AK51" s="28"/>
      <c r="AL51" s="28"/>
      <c r="AM51" s="18"/>
      <c r="AO51" s="18"/>
    </row>
    <row r="52" spans="1:44" x14ac:dyDescent="0.2">
      <c r="A52" s="2"/>
      <c r="B52" s="2"/>
      <c r="C52" s="2" t="s">
        <v>109</v>
      </c>
      <c r="D52" s="40">
        <v>125</v>
      </c>
      <c r="E52" s="41">
        <v>20380</v>
      </c>
      <c r="F52" s="40">
        <v>158</v>
      </c>
      <c r="G52" s="41">
        <v>28138</v>
      </c>
      <c r="H52" s="40">
        <v>234</v>
      </c>
      <c r="I52" s="41">
        <v>53360</v>
      </c>
      <c r="J52" s="40">
        <v>99</v>
      </c>
      <c r="K52" s="41">
        <v>19068</v>
      </c>
      <c r="L52" s="40">
        <v>107</v>
      </c>
      <c r="M52" s="41">
        <v>17662</v>
      </c>
      <c r="N52" s="40">
        <v>83</v>
      </c>
      <c r="O52" s="41">
        <v>12443</v>
      </c>
      <c r="P52" s="70">
        <v>26</v>
      </c>
      <c r="Q52" s="66">
        <v>5020</v>
      </c>
      <c r="R52" s="70">
        <v>151</v>
      </c>
      <c r="S52" s="66">
        <v>26339</v>
      </c>
      <c r="T52" s="70">
        <v>74</v>
      </c>
      <c r="U52" s="66">
        <v>12358</v>
      </c>
      <c r="V52" s="70">
        <v>108</v>
      </c>
      <c r="W52" s="66">
        <v>25319</v>
      </c>
      <c r="X52" s="70">
        <v>42</v>
      </c>
      <c r="Y52" s="66">
        <v>8324</v>
      </c>
      <c r="Z52" s="70">
        <v>148</v>
      </c>
      <c r="AA52" s="66">
        <v>30233</v>
      </c>
      <c r="AB52" s="40">
        <f>SUMIF($D$2:$AA$2, "No. of Dwelling Units Approved", D52:AA52)</f>
        <v>1355</v>
      </c>
      <c r="AC52" s="41">
        <f t="shared" si="6"/>
        <v>258644</v>
      </c>
      <c r="AD52" s="18"/>
      <c r="AI52" s="18"/>
      <c r="AJ52" s="28"/>
      <c r="AK52" s="28"/>
      <c r="AL52" s="28"/>
      <c r="AM52" s="18"/>
      <c r="AO52" s="18"/>
    </row>
    <row r="53" spans="1:44" x14ac:dyDescent="0.2">
      <c r="A53" s="2"/>
      <c r="B53" s="2"/>
      <c r="C53" s="2" t="s">
        <v>110</v>
      </c>
      <c r="D53" s="40">
        <v>0</v>
      </c>
      <c r="E53" s="41">
        <v>0</v>
      </c>
      <c r="F53" s="40">
        <v>0</v>
      </c>
      <c r="G53" s="41">
        <v>0</v>
      </c>
      <c r="H53" s="40">
        <v>0</v>
      </c>
      <c r="I53" s="41">
        <v>0</v>
      </c>
      <c r="J53" s="40">
        <v>66</v>
      </c>
      <c r="K53" s="41">
        <v>35000</v>
      </c>
      <c r="L53" s="40">
        <v>0</v>
      </c>
      <c r="M53" s="41">
        <v>0</v>
      </c>
      <c r="N53" s="40">
        <v>0</v>
      </c>
      <c r="O53" s="41">
        <v>0</v>
      </c>
      <c r="P53" s="70">
        <v>0</v>
      </c>
      <c r="Q53" s="66">
        <v>0</v>
      </c>
      <c r="R53" s="70">
        <v>0</v>
      </c>
      <c r="S53" s="66">
        <v>0</v>
      </c>
      <c r="T53" s="70">
        <v>0</v>
      </c>
      <c r="U53" s="66">
        <v>0</v>
      </c>
      <c r="V53" s="70">
        <v>0</v>
      </c>
      <c r="W53" s="66">
        <v>0</v>
      </c>
      <c r="X53" s="70">
        <v>0</v>
      </c>
      <c r="Y53" s="66">
        <v>0</v>
      </c>
      <c r="Z53" s="70">
        <v>38</v>
      </c>
      <c r="AA53" s="66">
        <v>10000</v>
      </c>
      <c r="AB53" s="40">
        <f>SUMIF($D$2:$AA$2, "No. of Dwelling Units Approved", D53:AA53)</f>
        <v>104</v>
      </c>
      <c r="AC53" s="41">
        <f t="shared" ref="AC53" si="40">SUMIF($D$2:$AA$2, "Value of Approvals ($000)", D53:AA53)</f>
        <v>45000</v>
      </c>
      <c r="AD53" s="18"/>
      <c r="AI53" s="18"/>
      <c r="AJ53" s="28"/>
      <c r="AK53" s="28"/>
      <c r="AL53" s="28"/>
      <c r="AM53" s="18"/>
      <c r="AO53" s="18"/>
    </row>
    <row r="54" spans="1:44" x14ac:dyDescent="0.2">
      <c r="A54" s="2"/>
      <c r="B54" s="2"/>
      <c r="C54" s="2" t="s">
        <v>19</v>
      </c>
      <c r="D54" s="40">
        <v>347</v>
      </c>
      <c r="E54" s="41">
        <v>76806</v>
      </c>
      <c r="F54" s="40">
        <v>479</v>
      </c>
      <c r="G54" s="41">
        <v>107355</v>
      </c>
      <c r="H54" s="40">
        <v>554</v>
      </c>
      <c r="I54" s="41">
        <v>136067</v>
      </c>
      <c r="J54" s="40">
        <v>466</v>
      </c>
      <c r="K54" s="41">
        <v>124613</v>
      </c>
      <c r="L54" s="40">
        <v>462</v>
      </c>
      <c r="M54" s="41">
        <v>101034</v>
      </c>
      <c r="N54" s="40">
        <v>267</v>
      </c>
      <c r="O54" s="41">
        <v>58610</v>
      </c>
      <c r="P54" s="70">
        <v>223</v>
      </c>
      <c r="Q54" s="66">
        <v>50954</v>
      </c>
      <c r="R54" s="70">
        <v>382</v>
      </c>
      <c r="S54" s="66">
        <v>82511</v>
      </c>
      <c r="T54" s="70">
        <v>349</v>
      </c>
      <c r="U54" s="66">
        <v>84262</v>
      </c>
      <c r="V54" s="70">
        <v>290</v>
      </c>
      <c r="W54" s="66">
        <v>68642</v>
      </c>
      <c r="X54" s="70">
        <v>292</v>
      </c>
      <c r="Y54" s="66">
        <v>67758</v>
      </c>
      <c r="Z54" s="70">
        <v>543</v>
      </c>
      <c r="AA54" s="66">
        <v>124051</v>
      </c>
      <c r="AB54" s="40">
        <f>SUMIF($D$2:$AA$2, "No. of Dwelling Units Approved", D54:AA54)</f>
        <v>4654</v>
      </c>
      <c r="AC54" s="41">
        <f t="shared" si="6"/>
        <v>1082663</v>
      </c>
      <c r="AD54" s="18"/>
      <c r="AI54" s="18"/>
      <c r="AJ54" s="28"/>
      <c r="AK54" s="28"/>
      <c r="AL54" s="28"/>
      <c r="AM54" s="18"/>
      <c r="AO54" s="18"/>
    </row>
    <row r="55" spans="1:44" x14ac:dyDescent="0.2">
      <c r="A55" s="2"/>
      <c r="B55" s="2"/>
      <c r="C55" s="2" t="s">
        <v>14</v>
      </c>
      <c r="D55" s="40" t="s">
        <v>22</v>
      </c>
      <c r="E55" s="41">
        <v>4089</v>
      </c>
      <c r="F55" s="40" t="s">
        <v>22</v>
      </c>
      <c r="G55" s="41">
        <v>4140</v>
      </c>
      <c r="H55" s="40" t="s">
        <v>22</v>
      </c>
      <c r="I55" s="41">
        <v>3349</v>
      </c>
      <c r="J55" s="40" t="s">
        <v>22</v>
      </c>
      <c r="K55" s="41">
        <v>4101</v>
      </c>
      <c r="L55" s="40" t="s">
        <v>22</v>
      </c>
      <c r="M55" s="41">
        <v>4685</v>
      </c>
      <c r="N55" s="40" t="s">
        <v>22</v>
      </c>
      <c r="O55" s="41">
        <v>3121</v>
      </c>
      <c r="P55" s="70" t="s">
        <v>22</v>
      </c>
      <c r="Q55" s="66">
        <v>2100</v>
      </c>
      <c r="R55" s="70" t="s">
        <v>22</v>
      </c>
      <c r="S55" s="66">
        <v>4462</v>
      </c>
      <c r="T55" s="70" t="s">
        <v>22</v>
      </c>
      <c r="U55" s="66">
        <v>7879</v>
      </c>
      <c r="V55" s="70" t="s">
        <v>22</v>
      </c>
      <c r="W55" s="66">
        <v>3767</v>
      </c>
      <c r="X55" s="70" t="s">
        <v>22</v>
      </c>
      <c r="Y55" s="66">
        <v>5098</v>
      </c>
      <c r="Z55" s="70" t="s">
        <v>22</v>
      </c>
      <c r="AA55" s="66">
        <v>5176</v>
      </c>
      <c r="AB55" s="40" t="s">
        <v>22</v>
      </c>
      <c r="AC55" s="41">
        <f t="shared" si="6"/>
        <v>51967</v>
      </c>
      <c r="AD55" s="18"/>
      <c r="AH55" s="18"/>
      <c r="AI55" s="18"/>
      <c r="AJ55" s="18"/>
      <c r="AK55" s="28"/>
      <c r="AL55" s="28"/>
      <c r="AM55" s="18"/>
      <c r="AO55" s="18"/>
    </row>
    <row r="56" spans="1:44" x14ac:dyDescent="0.2">
      <c r="A56" s="2"/>
      <c r="B56" s="2"/>
      <c r="C56" s="2" t="s">
        <v>15</v>
      </c>
      <c r="D56" s="40" t="s">
        <v>22</v>
      </c>
      <c r="E56" s="41">
        <v>80895</v>
      </c>
      <c r="F56" s="40" t="s">
        <v>22</v>
      </c>
      <c r="G56" s="41">
        <v>111495</v>
      </c>
      <c r="H56" s="40" t="s">
        <v>22</v>
      </c>
      <c r="I56" s="41">
        <v>139416</v>
      </c>
      <c r="J56" s="40" t="s">
        <v>22</v>
      </c>
      <c r="K56" s="41">
        <v>128714</v>
      </c>
      <c r="L56" s="40" t="s">
        <v>22</v>
      </c>
      <c r="M56" s="41">
        <v>105719</v>
      </c>
      <c r="N56" s="40" t="s">
        <v>22</v>
      </c>
      <c r="O56" s="41">
        <v>61731</v>
      </c>
      <c r="P56" s="70" t="s">
        <v>22</v>
      </c>
      <c r="Q56" s="66">
        <v>53054</v>
      </c>
      <c r="R56" s="70" t="s">
        <v>22</v>
      </c>
      <c r="S56" s="66">
        <v>86973</v>
      </c>
      <c r="T56" s="70" t="s">
        <v>22</v>
      </c>
      <c r="U56" s="66">
        <v>92141</v>
      </c>
      <c r="V56" s="70" t="s">
        <v>22</v>
      </c>
      <c r="W56" s="66">
        <v>72409</v>
      </c>
      <c r="X56" s="70" t="s">
        <v>22</v>
      </c>
      <c r="Y56" s="66">
        <v>72855</v>
      </c>
      <c r="Z56" s="70" t="s">
        <v>22</v>
      </c>
      <c r="AA56" s="66">
        <v>129227</v>
      </c>
      <c r="AB56" s="40" t="s">
        <v>22</v>
      </c>
      <c r="AC56" s="41">
        <f t="shared" si="6"/>
        <v>1134629</v>
      </c>
      <c r="AD56" s="18"/>
      <c r="AI56" s="18"/>
      <c r="AJ56" s="28"/>
      <c r="AK56" s="28"/>
      <c r="AL56" s="28"/>
      <c r="AM56" s="18"/>
      <c r="AO56" s="18"/>
    </row>
    <row r="57" spans="1:44" x14ac:dyDescent="0.2">
      <c r="A57" s="2"/>
      <c r="B57" s="2"/>
      <c r="C57" s="2" t="s">
        <v>16</v>
      </c>
      <c r="D57" s="40" t="s">
        <v>22</v>
      </c>
      <c r="E57" s="41">
        <v>55397</v>
      </c>
      <c r="F57" s="40" t="s">
        <v>22</v>
      </c>
      <c r="G57" s="41">
        <v>22838</v>
      </c>
      <c r="H57" s="40" t="s">
        <v>22</v>
      </c>
      <c r="I57" s="41">
        <v>27530</v>
      </c>
      <c r="J57" s="40" t="s">
        <v>22</v>
      </c>
      <c r="K57" s="41">
        <v>29258</v>
      </c>
      <c r="L57" s="40" t="s">
        <v>22</v>
      </c>
      <c r="M57" s="41">
        <v>11630</v>
      </c>
      <c r="N57" s="40" t="s">
        <v>22</v>
      </c>
      <c r="O57" s="41">
        <v>15931</v>
      </c>
      <c r="P57" s="70" t="s">
        <v>22</v>
      </c>
      <c r="Q57" s="66">
        <v>30962</v>
      </c>
      <c r="R57" s="70" t="s">
        <v>22</v>
      </c>
      <c r="S57" s="66">
        <v>62259</v>
      </c>
      <c r="T57" s="70" t="s">
        <v>22</v>
      </c>
      <c r="U57" s="66">
        <v>19127</v>
      </c>
      <c r="V57" s="70" t="s">
        <v>22</v>
      </c>
      <c r="W57" s="66">
        <v>17408</v>
      </c>
      <c r="X57" s="70" t="s">
        <v>22</v>
      </c>
      <c r="Y57" s="66">
        <v>119745</v>
      </c>
      <c r="Z57" s="70" t="s">
        <v>22</v>
      </c>
      <c r="AA57" s="66">
        <v>37976</v>
      </c>
      <c r="AB57" s="40" t="s">
        <v>22</v>
      </c>
      <c r="AC57" s="41">
        <f t="shared" si="6"/>
        <v>450061</v>
      </c>
      <c r="AD57" s="18"/>
      <c r="AH57" s="18"/>
      <c r="AI57" s="18"/>
      <c r="AJ57" s="18"/>
      <c r="AK57" s="28"/>
      <c r="AL57" s="28"/>
      <c r="AM57" s="18"/>
      <c r="AO57" s="18"/>
    </row>
    <row r="58" spans="1:44" x14ac:dyDescent="0.2">
      <c r="A58" s="2"/>
      <c r="B58" s="2"/>
      <c r="C58" s="2" t="s">
        <v>17</v>
      </c>
      <c r="D58" s="40" t="s">
        <v>22</v>
      </c>
      <c r="E58" s="41">
        <v>136292</v>
      </c>
      <c r="F58" s="40" t="s">
        <v>22</v>
      </c>
      <c r="G58" s="41">
        <v>134333</v>
      </c>
      <c r="H58" s="40" t="s">
        <v>22</v>
      </c>
      <c r="I58" s="41">
        <v>166946</v>
      </c>
      <c r="J58" s="40" t="s">
        <v>22</v>
      </c>
      <c r="K58" s="41">
        <v>157972</v>
      </c>
      <c r="L58" s="40" t="s">
        <v>22</v>
      </c>
      <c r="M58" s="41">
        <v>117349</v>
      </c>
      <c r="N58" s="40" t="s">
        <v>22</v>
      </c>
      <c r="O58" s="41">
        <v>77662</v>
      </c>
      <c r="P58" s="70" t="s">
        <v>22</v>
      </c>
      <c r="Q58" s="66">
        <v>84015</v>
      </c>
      <c r="R58" s="70" t="s">
        <v>22</v>
      </c>
      <c r="S58" s="66">
        <v>149232</v>
      </c>
      <c r="T58" s="70" t="s">
        <v>22</v>
      </c>
      <c r="U58" s="66">
        <v>111268</v>
      </c>
      <c r="V58" s="70" t="s">
        <v>22</v>
      </c>
      <c r="W58" s="66">
        <v>89817</v>
      </c>
      <c r="X58" s="70" t="s">
        <v>22</v>
      </c>
      <c r="Y58" s="66">
        <v>192601</v>
      </c>
      <c r="Z58" s="70" t="s">
        <v>22</v>
      </c>
      <c r="AA58" s="66">
        <v>167203</v>
      </c>
      <c r="AB58" s="40" t="s">
        <v>22</v>
      </c>
      <c r="AC58" s="41">
        <f t="shared" si="6"/>
        <v>1584690</v>
      </c>
      <c r="AD58" s="18"/>
      <c r="AH58" s="18"/>
      <c r="AJ58" s="18"/>
      <c r="AK58" s="28"/>
      <c r="AL58" s="28"/>
      <c r="AM58" s="18"/>
      <c r="AO58" s="18"/>
    </row>
    <row r="59" spans="1:44" x14ac:dyDescent="0.2">
      <c r="A59" s="3">
        <v>311</v>
      </c>
      <c r="B59" s="3" t="s">
        <v>10</v>
      </c>
      <c r="C59" s="3" t="s">
        <v>18</v>
      </c>
      <c r="D59" s="44">
        <v>168</v>
      </c>
      <c r="E59" s="45">
        <v>41050</v>
      </c>
      <c r="F59" s="44">
        <v>138</v>
      </c>
      <c r="G59" s="45">
        <v>35309</v>
      </c>
      <c r="H59" s="44">
        <v>195</v>
      </c>
      <c r="I59" s="45">
        <v>44201</v>
      </c>
      <c r="J59" s="44">
        <v>202</v>
      </c>
      <c r="K59" s="45">
        <v>44351</v>
      </c>
      <c r="L59" s="44">
        <v>181</v>
      </c>
      <c r="M59" s="45">
        <v>43977</v>
      </c>
      <c r="N59" s="44">
        <v>123</v>
      </c>
      <c r="O59" s="45">
        <v>27295</v>
      </c>
      <c r="P59" s="124">
        <v>112</v>
      </c>
      <c r="Q59" s="125">
        <v>24841</v>
      </c>
      <c r="R59" s="124">
        <v>103</v>
      </c>
      <c r="S59" s="125">
        <v>22471</v>
      </c>
      <c r="T59" s="124">
        <v>35</v>
      </c>
      <c r="U59" s="125">
        <v>7934</v>
      </c>
      <c r="V59" s="124">
        <v>52</v>
      </c>
      <c r="W59" s="125">
        <v>11173</v>
      </c>
      <c r="X59" s="124">
        <v>177</v>
      </c>
      <c r="Y59" s="125">
        <v>41533</v>
      </c>
      <c r="Z59" s="124">
        <v>260</v>
      </c>
      <c r="AA59" s="125">
        <v>61670</v>
      </c>
      <c r="AB59" s="67">
        <f>SUMIF($D$2:$AA$2, "No. of Dwelling Units Approved", D59:AA59)</f>
        <v>1746</v>
      </c>
      <c r="AC59" s="57">
        <f t="shared" si="6"/>
        <v>405805</v>
      </c>
      <c r="AD59" s="18"/>
      <c r="AH59" s="18"/>
      <c r="AI59" s="18"/>
      <c r="AJ59" s="18"/>
      <c r="AK59" s="28"/>
      <c r="AL59" s="28"/>
      <c r="AM59" s="18"/>
      <c r="AO59" s="18"/>
    </row>
    <row r="60" spans="1:44" x14ac:dyDescent="0.2">
      <c r="A60" s="3"/>
      <c r="B60" s="3"/>
      <c r="C60" s="3" t="s">
        <v>109</v>
      </c>
      <c r="D60" s="44">
        <v>114</v>
      </c>
      <c r="E60" s="45">
        <v>17009</v>
      </c>
      <c r="F60" s="44">
        <v>44</v>
      </c>
      <c r="G60" s="45">
        <v>6714</v>
      </c>
      <c r="H60" s="44">
        <v>18</v>
      </c>
      <c r="I60" s="45">
        <v>2273</v>
      </c>
      <c r="J60" s="44">
        <v>14</v>
      </c>
      <c r="K60" s="45">
        <v>2030</v>
      </c>
      <c r="L60" s="44">
        <v>52</v>
      </c>
      <c r="M60" s="45">
        <v>8406</v>
      </c>
      <c r="N60" s="44">
        <v>103</v>
      </c>
      <c r="O60" s="45">
        <v>20220</v>
      </c>
      <c r="P60" s="124">
        <v>19</v>
      </c>
      <c r="Q60" s="125">
        <v>2946</v>
      </c>
      <c r="R60" s="124">
        <v>38</v>
      </c>
      <c r="S60" s="125">
        <v>7235</v>
      </c>
      <c r="T60" s="124">
        <v>4</v>
      </c>
      <c r="U60" s="125">
        <v>478</v>
      </c>
      <c r="V60" s="124">
        <v>4</v>
      </c>
      <c r="W60" s="125">
        <v>647</v>
      </c>
      <c r="X60" s="124">
        <v>224</v>
      </c>
      <c r="Y60" s="125">
        <v>46503</v>
      </c>
      <c r="Z60" s="124">
        <v>108</v>
      </c>
      <c r="AA60" s="125">
        <v>35479</v>
      </c>
      <c r="AB60" s="67">
        <f>SUMIF($D$2:$AA$2, "No. of Dwelling Units Approved", D60:AA60)</f>
        <v>742</v>
      </c>
      <c r="AC60" s="57">
        <f t="shared" si="6"/>
        <v>149940</v>
      </c>
      <c r="AD60" s="18"/>
      <c r="AH60" s="18"/>
      <c r="AI60" s="18"/>
      <c r="AJ60" s="18"/>
      <c r="AK60" s="28"/>
      <c r="AL60" s="28"/>
      <c r="AM60" s="18"/>
      <c r="AO60" s="18"/>
    </row>
    <row r="61" spans="1:44" x14ac:dyDescent="0.2">
      <c r="A61" s="3"/>
      <c r="B61" s="3"/>
      <c r="C61" s="3" t="s">
        <v>110</v>
      </c>
      <c r="D61" s="44">
        <v>0</v>
      </c>
      <c r="E61" s="45">
        <v>0</v>
      </c>
      <c r="F61" s="44">
        <v>0</v>
      </c>
      <c r="G61" s="45">
        <v>0</v>
      </c>
      <c r="H61" s="44">
        <v>0</v>
      </c>
      <c r="I61" s="45">
        <v>0</v>
      </c>
      <c r="J61" s="44">
        <v>0</v>
      </c>
      <c r="K61" s="45">
        <v>0</v>
      </c>
      <c r="L61" s="44">
        <v>0</v>
      </c>
      <c r="M61" s="45">
        <v>0</v>
      </c>
      <c r="N61" s="44">
        <v>0</v>
      </c>
      <c r="O61" s="45">
        <v>0</v>
      </c>
      <c r="P61" s="124">
        <v>0</v>
      </c>
      <c r="Q61" s="125">
        <v>0</v>
      </c>
      <c r="R61" s="124">
        <v>0</v>
      </c>
      <c r="S61" s="125">
        <v>0</v>
      </c>
      <c r="T61" s="124">
        <v>0</v>
      </c>
      <c r="U61" s="125">
        <v>0</v>
      </c>
      <c r="V61" s="124">
        <v>0</v>
      </c>
      <c r="W61" s="125">
        <v>0</v>
      </c>
      <c r="X61" s="124">
        <v>0</v>
      </c>
      <c r="Y61" s="125">
        <v>0</v>
      </c>
      <c r="Z61" s="124">
        <v>21</v>
      </c>
      <c r="AA61" s="125">
        <v>3764</v>
      </c>
      <c r="AB61" s="67">
        <f>SUMIF($D$2:$AA$2, "No. of Dwelling Units Approved", D61:AA61)</f>
        <v>21</v>
      </c>
      <c r="AC61" s="57">
        <f t="shared" ref="AC61" si="41">SUMIF($D$2:$AA$2, "Value of Approvals ($000)", D61:AA61)</f>
        <v>3764</v>
      </c>
      <c r="AD61" s="18"/>
      <c r="AH61" s="18"/>
      <c r="AI61" s="18"/>
      <c r="AJ61" s="18"/>
      <c r="AK61" s="28"/>
      <c r="AL61" s="28"/>
      <c r="AM61" s="18"/>
      <c r="AO61" s="18"/>
    </row>
    <row r="62" spans="1:44" x14ac:dyDescent="0.2">
      <c r="A62" s="3"/>
      <c r="B62" s="3"/>
      <c r="C62" s="3" t="s">
        <v>19</v>
      </c>
      <c r="D62" s="44">
        <v>282</v>
      </c>
      <c r="E62" s="45">
        <v>58060</v>
      </c>
      <c r="F62" s="44">
        <v>182</v>
      </c>
      <c r="G62" s="45">
        <v>42023</v>
      </c>
      <c r="H62" s="44">
        <v>213</v>
      </c>
      <c r="I62" s="45">
        <v>46474</v>
      </c>
      <c r="J62" s="44">
        <v>216</v>
      </c>
      <c r="K62" s="45">
        <v>46381</v>
      </c>
      <c r="L62" s="44">
        <v>233</v>
      </c>
      <c r="M62" s="45">
        <v>52382</v>
      </c>
      <c r="N62" s="44">
        <v>226</v>
      </c>
      <c r="O62" s="45">
        <v>47514</v>
      </c>
      <c r="P62" s="124">
        <v>131</v>
      </c>
      <c r="Q62" s="125">
        <v>27787</v>
      </c>
      <c r="R62" s="124">
        <v>141</v>
      </c>
      <c r="S62" s="125">
        <v>29705</v>
      </c>
      <c r="T62" s="124">
        <v>39</v>
      </c>
      <c r="U62" s="125">
        <v>8413</v>
      </c>
      <c r="V62" s="124">
        <v>56</v>
      </c>
      <c r="W62" s="125">
        <v>11820</v>
      </c>
      <c r="X62" s="124">
        <v>401</v>
      </c>
      <c r="Y62" s="125">
        <v>88036</v>
      </c>
      <c r="Z62" s="124">
        <v>389</v>
      </c>
      <c r="AA62" s="125">
        <v>100912</v>
      </c>
      <c r="AB62" s="67">
        <f>SUMIF($D$2:$AA$2, "No. of Dwelling Units Approved", D62:AA62)</f>
        <v>2509</v>
      </c>
      <c r="AC62" s="57">
        <f t="shared" si="6"/>
        <v>559507</v>
      </c>
      <c r="AD62" s="18"/>
      <c r="AH62" s="18"/>
      <c r="AI62" s="18"/>
      <c r="AJ62" s="18"/>
      <c r="AK62" s="28"/>
      <c r="AL62" s="28"/>
      <c r="AM62" s="18"/>
      <c r="AO62" s="18"/>
    </row>
    <row r="63" spans="1:44" x14ac:dyDescent="0.2">
      <c r="A63" s="3"/>
      <c r="B63" s="3"/>
      <c r="C63" s="3" t="s">
        <v>14</v>
      </c>
      <c r="D63" s="44" t="s">
        <v>22</v>
      </c>
      <c r="E63" s="45">
        <v>2741</v>
      </c>
      <c r="F63" s="44" t="s">
        <v>22</v>
      </c>
      <c r="G63" s="45">
        <v>3840</v>
      </c>
      <c r="H63" s="44" t="s">
        <v>22</v>
      </c>
      <c r="I63" s="45">
        <v>3008</v>
      </c>
      <c r="J63" s="44" t="s">
        <v>22</v>
      </c>
      <c r="K63" s="45">
        <v>3388</v>
      </c>
      <c r="L63" s="44" t="s">
        <v>22</v>
      </c>
      <c r="M63" s="45">
        <v>3425</v>
      </c>
      <c r="N63" s="44" t="s">
        <v>22</v>
      </c>
      <c r="O63" s="45">
        <v>1852</v>
      </c>
      <c r="P63" s="124" t="s">
        <v>22</v>
      </c>
      <c r="Q63" s="125">
        <v>2021</v>
      </c>
      <c r="R63" s="124" t="s">
        <v>22</v>
      </c>
      <c r="S63" s="125">
        <v>2000</v>
      </c>
      <c r="T63" s="124" t="s">
        <v>22</v>
      </c>
      <c r="U63" s="125">
        <v>1493</v>
      </c>
      <c r="V63" s="124" t="s">
        <v>22</v>
      </c>
      <c r="W63" s="125">
        <v>1042</v>
      </c>
      <c r="X63" s="124" t="s">
        <v>22</v>
      </c>
      <c r="Y63" s="125">
        <v>3407</v>
      </c>
      <c r="Z63" s="124" t="s">
        <v>22</v>
      </c>
      <c r="AA63" s="125">
        <v>3462</v>
      </c>
      <c r="AB63" s="44" t="s">
        <v>22</v>
      </c>
      <c r="AC63" s="57">
        <f t="shared" si="6"/>
        <v>31679</v>
      </c>
      <c r="AD63" s="18"/>
      <c r="AH63" s="18"/>
      <c r="AI63" s="18"/>
      <c r="AJ63" s="18"/>
      <c r="AK63" s="28"/>
      <c r="AL63" s="28"/>
      <c r="AM63" s="18"/>
      <c r="AO63" s="18"/>
    </row>
    <row r="64" spans="1:44" x14ac:dyDescent="0.2">
      <c r="A64" s="3"/>
      <c r="B64" s="3"/>
      <c r="C64" s="3" t="s">
        <v>15</v>
      </c>
      <c r="D64" s="44" t="s">
        <v>22</v>
      </c>
      <c r="E64" s="45">
        <v>60800</v>
      </c>
      <c r="F64" s="44" t="s">
        <v>22</v>
      </c>
      <c r="G64" s="45">
        <v>45863</v>
      </c>
      <c r="H64" s="44" t="s">
        <v>22</v>
      </c>
      <c r="I64" s="45">
        <v>49482</v>
      </c>
      <c r="J64" s="44" t="s">
        <v>22</v>
      </c>
      <c r="K64" s="45">
        <v>49769</v>
      </c>
      <c r="L64" s="44" t="s">
        <v>22</v>
      </c>
      <c r="M64" s="45">
        <v>55808</v>
      </c>
      <c r="N64" s="44" t="s">
        <v>22</v>
      </c>
      <c r="O64" s="45">
        <v>49366</v>
      </c>
      <c r="P64" s="124" t="s">
        <v>22</v>
      </c>
      <c r="Q64" s="125">
        <v>29808</v>
      </c>
      <c r="R64" s="124" t="s">
        <v>22</v>
      </c>
      <c r="S64" s="125">
        <v>31705</v>
      </c>
      <c r="T64" s="124" t="s">
        <v>22</v>
      </c>
      <c r="U64" s="125">
        <v>9905</v>
      </c>
      <c r="V64" s="124" t="s">
        <v>22</v>
      </c>
      <c r="W64" s="125">
        <v>12863</v>
      </c>
      <c r="X64" s="124" t="s">
        <v>22</v>
      </c>
      <c r="Y64" s="125">
        <v>91443</v>
      </c>
      <c r="Z64" s="124" t="s">
        <v>22</v>
      </c>
      <c r="AA64" s="125">
        <v>104374</v>
      </c>
      <c r="AB64" s="44" t="s">
        <v>22</v>
      </c>
      <c r="AC64" s="57">
        <f t="shared" si="6"/>
        <v>591186</v>
      </c>
      <c r="AD64" s="18"/>
      <c r="AI64" s="18"/>
      <c r="AJ64" s="28"/>
      <c r="AK64" s="28"/>
      <c r="AL64" s="28"/>
      <c r="AM64" s="18"/>
      <c r="AO64" s="18"/>
    </row>
    <row r="65" spans="1:41" x14ac:dyDescent="0.2">
      <c r="A65" s="3"/>
      <c r="B65" s="3"/>
      <c r="C65" s="3" t="s">
        <v>16</v>
      </c>
      <c r="D65" s="44" t="s">
        <v>22</v>
      </c>
      <c r="E65" s="45">
        <v>16319</v>
      </c>
      <c r="F65" s="44" t="s">
        <v>22</v>
      </c>
      <c r="G65" s="45">
        <v>14117</v>
      </c>
      <c r="H65" s="44" t="s">
        <v>22</v>
      </c>
      <c r="I65" s="45">
        <v>11932</v>
      </c>
      <c r="J65" s="44" t="s">
        <v>22</v>
      </c>
      <c r="K65" s="45">
        <v>33268</v>
      </c>
      <c r="L65" s="44" t="s">
        <v>22</v>
      </c>
      <c r="M65" s="45">
        <v>11183</v>
      </c>
      <c r="N65" s="44" t="s">
        <v>22</v>
      </c>
      <c r="O65" s="45">
        <v>2999</v>
      </c>
      <c r="P65" s="124" t="s">
        <v>22</v>
      </c>
      <c r="Q65" s="125">
        <v>7972</v>
      </c>
      <c r="R65" s="124" t="s">
        <v>22</v>
      </c>
      <c r="S65" s="125">
        <v>5231</v>
      </c>
      <c r="T65" s="124" t="s">
        <v>22</v>
      </c>
      <c r="U65" s="125">
        <v>43881</v>
      </c>
      <c r="V65" s="124" t="s">
        <v>22</v>
      </c>
      <c r="W65" s="125">
        <v>7480</v>
      </c>
      <c r="X65" s="124" t="s">
        <v>22</v>
      </c>
      <c r="Y65" s="125">
        <v>79526</v>
      </c>
      <c r="Z65" s="124" t="s">
        <v>22</v>
      </c>
      <c r="AA65" s="125">
        <v>15607</v>
      </c>
      <c r="AB65" s="44" t="s">
        <v>22</v>
      </c>
      <c r="AC65" s="57">
        <f t="shared" si="6"/>
        <v>249515</v>
      </c>
      <c r="AD65" s="18"/>
      <c r="AI65" s="18"/>
      <c r="AJ65" s="28"/>
      <c r="AK65" s="28"/>
      <c r="AL65" s="28"/>
      <c r="AM65" s="18"/>
      <c r="AO65" s="18"/>
    </row>
    <row r="66" spans="1:41" x14ac:dyDescent="0.2">
      <c r="A66" s="3"/>
      <c r="B66" s="3"/>
      <c r="C66" s="3" t="s">
        <v>17</v>
      </c>
      <c r="D66" s="44" t="s">
        <v>22</v>
      </c>
      <c r="E66" s="45">
        <v>77119</v>
      </c>
      <c r="F66" s="44" t="s">
        <v>22</v>
      </c>
      <c r="G66" s="45">
        <v>59980</v>
      </c>
      <c r="H66" s="44" t="s">
        <v>22</v>
      </c>
      <c r="I66" s="45">
        <v>61414</v>
      </c>
      <c r="J66" s="44" t="s">
        <v>22</v>
      </c>
      <c r="K66" s="45">
        <v>83037</v>
      </c>
      <c r="L66" s="44" t="s">
        <v>22</v>
      </c>
      <c r="M66" s="45">
        <v>66991</v>
      </c>
      <c r="N66" s="44" t="s">
        <v>22</v>
      </c>
      <c r="O66" s="45">
        <v>52366</v>
      </c>
      <c r="P66" s="124" t="s">
        <v>22</v>
      </c>
      <c r="Q66" s="125">
        <v>37780</v>
      </c>
      <c r="R66" s="124" t="s">
        <v>22</v>
      </c>
      <c r="S66" s="125">
        <v>36936</v>
      </c>
      <c r="T66" s="124" t="s">
        <v>22</v>
      </c>
      <c r="U66" s="125">
        <v>53786</v>
      </c>
      <c r="V66" s="124" t="s">
        <v>22</v>
      </c>
      <c r="W66" s="125">
        <v>20342</v>
      </c>
      <c r="X66" s="124" t="s">
        <v>22</v>
      </c>
      <c r="Y66" s="125">
        <v>170969</v>
      </c>
      <c r="Z66" s="124" t="s">
        <v>22</v>
      </c>
      <c r="AA66" s="125">
        <v>119981</v>
      </c>
      <c r="AB66" s="44" t="s">
        <v>22</v>
      </c>
      <c r="AC66" s="57">
        <f t="shared" si="6"/>
        <v>840701</v>
      </c>
      <c r="AD66" s="18"/>
      <c r="AI66" s="18"/>
      <c r="AJ66" s="28"/>
      <c r="AK66" s="28"/>
      <c r="AL66" s="28"/>
      <c r="AM66" s="18"/>
      <c r="AO66" s="18"/>
    </row>
    <row r="67" spans="1:41" x14ac:dyDescent="0.2">
      <c r="A67" s="2">
        <v>313</v>
      </c>
      <c r="B67" s="2" t="s">
        <v>11</v>
      </c>
      <c r="C67" s="2" t="s">
        <v>18</v>
      </c>
      <c r="D67" s="40">
        <v>111</v>
      </c>
      <c r="E67" s="41">
        <v>26816</v>
      </c>
      <c r="F67" s="40">
        <v>120</v>
      </c>
      <c r="G67" s="41">
        <v>28678</v>
      </c>
      <c r="H67" s="40">
        <v>105</v>
      </c>
      <c r="I67" s="41">
        <v>28435</v>
      </c>
      <c r="J67" s="40">
        <v>148</v>
      </c>
      <c r="K67" s="41">
        <v>35465</v>
      </c>
      <c r="L67" s="40">
        <v>159</v>
      </c>
      <c r="M67" s="41">
        <v>38043</v>
      </c>
      <c r="N67" s="40">
        <v>123</v>
      </c>
      <c r="O67" s="41">
        <v>29353</v>
      </c>
      <c r="P67" s="70">
        <v>128</v>
      </c>
      <c r="Q67" s="66">
        <v>30158</v>
      </c>
      <c r="R67" s="70">
        <v>170</v>
      </c>
      <c r="S67" s="66">
        <v>39707</v>
      </c>
      <c r="T67" s="70">
        <v>233</v>
      </c>
      <c r="U67" s="66">
        <v>48978</v>
      </c>
      <c r="V67" s="70">
        <v>84</v>
      </c>
      <c r="W67" s="66">
        <v>20456</v>
      </c>
      <c r="X67" s="70">
        <v>191</v>
      </c>
      <c r="Y67" s="66">
        <v>47463</v>
      </c>
      <c r="Z67" s="70">
        <v>209</v>
      </c>
      <c r="AA67" s="66">
        <v>50442</v>
      </c>
      <c r="AB67" s="40">
        <f>SUMIF($D$2:$AA$2, "No. of Dwelling Units Approved", D67:AA67)</f>
        <v>1781</v>
      </c>
      <c r="AC67" s="41">
        <f t="shared" si="6"/>
        <v>423994</v>
      </c>
      <c r="AD67" s="18"/>
      <c r="AI67" s="18"/>
      <c r="AJ67" s="28"/>
      <c r="AK67" s="28"/>
      <c r="AL67" s="28"/>
      <c r="AM67" s="18"/>
      <c r="AO67" s="18"/>
    </row>
    <row r="68" spans="1:41" x14ac:dyDescent="0.2">
      <c r="A68" s="2"/>
      <c r="B68" s="2"/>
      <c r="C68" s="2" t="s">
        <v>109</v>
      </c>
      <c r="D68" s="40">
        <v>21</v>
      </c>
      <c r="E68" s="41">
        <v>5603</v>
      </c>
      <c r="F68" s="40">
        <v>159</v>
      </c>
      <c r="G68" s="41">
        <v>33556</v>
      </c>
      <c r="H68" s="40">
        <v>42</v>
      </c>
      <c r="I68" s="41">
        <v>6575</v>
      </c>
      <c r="J68" s="40">
        <v>14</v>
      </c>
      <c r="K68" s="41">
        <v>2163</v>
      </c>
      <c r="L68" s="40">
        <v>12</v>
      </c>
      <c r="M68" s="41">
        <v>2508</v>
      </c>
      <c r="N68" s="40">
        <v>62</v>
      </c>
      <c r="O68" s="41">
        <v>13127</v>
      </c>
      <c r="P68" s="70">
        <v>8</v>
      </c>
      <c r="Q68" s="66">
        <v>977</v>
      </c>
      <c r="R68" s="70">
        <v>8</v>
      </c>
      <c r="S68" s="66">
        <v>1376</v>
      </c>
      <c r="T68" s="70">
        <v>30</v>
      </c>
      <c r="U68" s="66">
        <v>4394</v>
      </c>
      <c r="V68" s="70">
        <v>20</v>
      </c>
      <c r="W68" s="66">
        <v>3019</v>
      </c>
      <c r="X68" s="70">
        <v>56</v>
      </c>
      <c r="Y68" s="66">
        <v>15065</v>
      </c>
      <c r="Z68" s="70">
        <v>31</v>
      </c>
      <c r="AA68" s="66">
        <v>4596</v>
      </c>
      <c r="AB68" s="40">
        <f>SUMIF($D$2:$AA$2, "No. of Dwelling Units Approved", D68:AA68)</f>
        <v>463</v>
      </c>
      <c r="AC68" s="41">
        <f t="shared" si="6"/>
        <v>92959</v>
      </c>
      <c r="AD68" s="18"/>
      <c r="AH68" s="18"/>
      <c r="AI68" s="18"/>
      <c r="AJ68" s="18"/>
      <c r="AK68" s="28"/>
      <c r="AL68" s="28"/>
      <c r="AO68" s="18"/>
    </row>
    <row r="69" spans="1:41" x14ac:dyDescent="0.2">
      <c r="A69" s="2"/>
      <c r="B69" s="2"/>
      <c r="C69" s="2" t="s">
        <v>110</v>
      </c>
      <c r="D69" s="40">
        <v>0</v>
      </c>
      <c r="E69" s="41">
        <v>0</v>
      </c>
      <c r="F69" s="40">
        <v>74</v>
      </c>
      <c r="G69" s="41">
        <v>20000</v>
      </c>
      <c r="H69" s="40">
        <v>0</v>
      </c>
      <c r="I69" s="41">
        <v>0</v>
      </c>
      <c r="J69" s="40">
        <v>0</v>
      </c>
      <c r="K69" s="41">
        <v>0</v>
      </c>
      <c r="L69" s="40">
        <v>0</v>
      </c>
      <c r="M69" s="41">
        <v>0</v>
      </c>
      <c r="N69" s="40">
        <v>147</v>
      </c>
      <c r="O69" s="41">
        <v>29400</v>
      </c>
      <c r="P69" s="70">
        <v>0</v>
      </c>
      <c r="Q69" s="66">
        <v>0</v>
      </c>
      <c r="R69" s="70">
        <v>0</v>
      </c>
      <c r="S69" s="66">
        <v>0</v>
      </c>
      <c r="T69" s="70">
        <v>0</v>
      </c>
      <c r="U69" s="66">
        <v>0</v>
      </c>
      <c r="V69" s="70">
        <v>0</v>
      </c>
      <c r="W69" s="66">
        <v>0</v>
      </c>
      <c r="X69" s="70">
        <v>0</v>
      </c>
      <c r="Y69" s="66">
        <v>0</v>
      </c>
      <c r="Z69" s="70">
        <v>0</v>
      </c>
      <c r="AA69" s="66">
        <v>0</v>
      </c>
      <c r="AB69" s="40">
        <f>SUMIF($D$2:$AA$2, "No. of Dwelling Units Approved", D69:AA69)</f>
        <v>221</v>
      </c>
      <c r="AC69" s="41">
        <f t="shared" ref="AC69" si="42">SUMIF($D$2:$AA$2, "Value of Approvals ($000)", D69:AA69)</f>
        <v>49400</v>
      </c>
      <c r="AD69" s="18"/>
      <c r="AH69" s="18"/>
      <c r="AI69" s="18"/>
      <c r="AJ69" s="18"/>
      <c r="AK69" s="28"/>
      <c r="AL69" s="28"/>
      <c r="AO69" s="18"/>
    </row>
    <row r="70" spans="1:41" x14ac:dyDescent="0.2">
      <c r="A70" s="2"/>
      <c r="B70" s="2"/>
      <c r="C70" s="2" t="s">
        <v>19</v>
      </c>
      <c r="D70" s="40">
        <v>132</v>
      </c>
      <c r="E70" s="41">
        <v>32419</v>
      </c>
      <c r="F70" s="40">
        <v>353</v>
      </c>
      <c r="G70" s="41">
        <v>82235</v>
      </c>
      <c r="H70" s="40">
        <v>147</v>
      </c>
      <c r="I70" s="41">
        <v>35010</v>
      </c>
      <c r="J70" s="40">
        <v>162</v>
      </c>
      <c r="K70" s="41">
        <v>37628</v>
      </c>
      <c r="L70" s="40">
        <v>171</v>
      </c>
      <c r="M70" s="41">
        <v>40552</v>
      </c>
      <c r="N70" s="40">
        <v>332</v>
      </c>
      <c r="O70" s="41">
        <v>71880</v>
      </c>
      <c r="P70" s="70">
        <v>136</v>
      </c>
      <c r="Q70" s="66">
        <v>31134</v>
      </c>
      <c r="R70" s="70">
        <v>178</v>
      </c>
      <c r="S70" s="66">
        <v>41084</v>
      </c>
      <c r="T70" s="70">
        <v>263</v>
      </c>
      <c r="U70" s="66">
        <v>53372</v>
      </c>
      <c r="V70" s="70">
        <v>104</v>
      </c>
      <c r="W70" s="66">
        <v>23475</v>
      </c>
      <c r="X70" s="70">
        <v>247</v>
      </c>
      <c r="Y70" s="66">
        <v>62528</v>
      </c>
      <c r="Z70" s="70">
        <v>240</v>
      </c>
      <c r="AA70" s="66">
        <v>55038</v>
      </c>
      <c r="AB70" s="40">
        <f>SUMIF($D$2:$AA$2, "No. of Dwelling Units Approved", D70:AA70)</f>
        <v>2465</v>
      </c>
      <c r="AC70" s="41">
        <f t="shared" si="6"/>
        <v>566355</v>
      </c>
      <c r="AD70" s="18"/>
      <c r="AI70" s="18"/>
      <c r="AJ70" s="28"/>
      <c r="AK70" s="28"/>
      <c r="AL70" s="28"/>
      <c r="AM70" s="18"/>
      <c r="AO70" s="18"/>
    </row>
    <row r="71" spans="1:41" x14ac:dyDescent="0.2">
      <c r="A71" s="2"/>
      <c r="B71" s="2"/>
      <c r="C71" s="2" t="s">
        <v>14</v>
      </c>
      <c r="D71" s="40" t="s">
        <v>22</v>
      </c>
      <c r="E71" s="41">
        <v>3342</v>
      </c>
      <c r="F71" s="40" t="s">
        <v>22</v>
      </c>
      <c r="G71" s="41">
        <v>3169</v>
      </c>
      <c r="H71" s="40" t="s">
        <v>22</v>
      </c>
      <c r="I71" s="41">
        <v>2361</v>
      </c>
      <c r="J71" s="40" t="s">
        <v>22</v>
      </c>
      <c r="K71" s="41">
        <v>3442</v>
      </c>
      <c r="L71" s="40" t="s">
        <v>22</v>
      </c>
      <c r="M71" s="41">
        <v>4007</v>
      </c>
      <c r="N71" s="40" t="s">
        <v>22</v>
      </c>
      <c r="O71" s="41">
        <v>2241</v>
      </c>
      <c r="P71" s="70" t="s">
        <v>22</v>
      </c>
      <c r="Q71" s="66">
        <v>3449</v>
      </c>
      <c r="R71" s="70" t="s">
        <v>22</v>
      </c>
      <c r="S71" s="66">
        <v>3408</v>
      </c>
      <c r="T71" s="70" t="s">
        <v>22</v>
      </c>
      <c r="U71" s="66">
        <v>3928</v>
      </c>
      <c r="V71" s="70" t="s">
        <v>22</v>
      </c>
      <c r="W71" s="66">
        <v>2250</v>
      </c>
      <c r="X71" s="70" t="s">
        <v>22</v>
      </c>
      <c r="Y71" s="66">
        <v>3823</v>
      </c>
      <c r="Z71" s="70" t="s">
        <v>22</v>
      </c>
      <c r="AA71" s="66">
        <v>3211</v>
      </c>
      <c r="AB71" s="40" t="s">
        <v>22</v>
      </c>
      <c r="AC71" s="41">
        <f t="shared" si="6"/>
        <v>38631</v>
      </c>
      <c r="AD71" s="18"/>
      <c r="AI71" s="18"/>
      <c r="AJ71" s="28"/>
      <c r="AK71" s="28"/>
      <c r="AL71" s="28"/>
      <c r="AM71" s="18"/>
      <c r="AO71" s="18"/>
    </row>
    <row r="72" spans="1:41" x14ac:dyDescent="0.2">
      <c r="A72" s="2"/>
      <c r="B72" s="2"/>
      <c r="C72" s="2" t="s">
        <v>15</v>
      </c>
      <c r="D72" s="40" t="s">
        <v>22</v>
      </c>
      <c r="E72" s="41">
        <v>35761</v>
      </c>
      <c r="F72" s="40" t="s">
        <v>22</v>
      </c>
      <c r="G72" s="41">
        <v>85404</v>
      </c>
      <c r="H72" s="40" t="s">
        <v>22</v>
      </c>
      <c r="I72" s="41">
        <v>37372</v>
      </c>
      <c r="J72" s="40" t="s">
        <v>22</v>
      </c>
      <c r="K72" s="41">
        <v>41070</v>
      </c>
      <c r="L72" s="40" t="s">
        <v>22</v>
      </c>
      <c r="M72" s="41">
        <v>44559</v>
      </c>
      <c r="N72" s="40" t="s">
        <v>22</v>
      </c>
      <c r="O72" s="41">
        <v>74121</v>
      </c>
      <c r="P72" s="70" t="s">
        <v>22</v>
      </c>
      <c r="Q72" s="66">
        <v>34584</v>
      </c>
      <c r="R72" s="70" t="s">
        <v>22</v>
      </c>
      <c r="S72" s="66">
        <v>44492</v>
      </c>
      <c r="T72" s="70" t="s">
        <v>22</v>
      </c>
      <c r="U72" s="66">
        <v>57300</v>
      </c>
      <c r="V72" s="70" t="s">
        <v>22</v>
      </c>
      <c r="W72" s="66">
        <v>25724</v>
      </c>
      <c r="X72" s="70" t="s">
        <v>22</v>
      </c>
      <c r="Y72" s="66">
        <v>66351</v>
      </c>
      <c r="Z72" s="70" t="s">
        <v>22</v>
      </c>
      <c r="AA72" s="66">
        <v>58249</v>
      </c>
      <c r="AB72" s="40" t="s">
        <v>22</v>
      </c>
      <c r="AC72" s="41">
        <f t="shared" si="6"/>
        <v>604987</v>
      </c>
      <c r="AD72" s="18"/>
      <c r="AH72" s="18"/>
      <c r="AI72" s="18"/>
      <c r="AJ72" s="18"/>
      <c r="AK72" s="28"/>
      <c r="AL72" s="28"/>
      <c r="AM72" s="18"/>
      <c r="AO72" s="18"/>
    </row>
    <row r="73" spans="1:41" x14ac:dyDescent="0.2">
      <c r="A73" s="2"/>
      <c r="B73" s="2"/>
      <c r="C73" s="2" t="s">
        <v>16</v>
      </c>
      <c r="D73" s="40" t="s">
        <v>22</v>
      </c>
      <c r="E73" s="41">
        <v>5035</v>
      </c>
      <c r="F73" s="40" t="s">
        <v>22</v>
      </c>
      <c r="G73" s="41">
        <v>11243</v>
      </c>
      <c r="H73" s="40" t="s">
        <v>22</v>
      </c>
      <c r="I73" s="41">
        <v>24374</v>
      </c>
      <c r="J73" s="40" t="s">
        <v>22</v>
      </c>
      <c r="K73" s="41">
        <v>25727</v>
      </c>
      <c r="L73" s="40" t="s">
        <v>22</v>
      </c>
      <c r="M73" s="41">
        <v>9778</v>
      </c>
      <c r="N73" s="40" t="s">
        <v>22</v>
      </c>
      <c r="O73" s="41">
        <v>28702</v>
      </c>
      <c r="P73" s="70" t="s">
        <v>22</v>
      </c>
      <c r="Q73" s="66">
        <v>5843</v>
      </c>
      <c r="R73" s="70" t="s">
        <v>22</v>
      </c>
      <c r="S73" s="66">
        <v>14357</v>
      </c>
      <c r="T73" s="70" t="s">
        <v>22</v>
      </c>
      <c r="U73" s="66">
        <v>16411</v>
      </c>
      <c r="V73" s="70" t="s">
        <v>22</v>
      </c>
      <c r="W73" s="66">
        <v>22667</v>
      </c>
      <c r="X73" s="70" t="s">
        <v>22</v>
      </c>
      <c r="Y73" s="66">
        <v>15775</v>
      </c>
      <c r="Z73" s="70" t="s">
        <v>22</v>
      </c>
      <c r="AA73" s="66">
        <v>75115</v>
      </c>
      <c r="AB73" s="40" t="s">
        <v>22</v>
      </c>
      <c r="AC73" s="41">
        <f t="shared" si="6"/>
        <v>255027</v>
      </c>
      <c r="AD73" s="18"/>
      <c r="AI73" s="18"/>
      <c r="AJ73" s="28"/>
      <c r="AK73" s="28"/>
      <c r="AL73" s="28"/>
      <c r="AM73" s="18"/>
      <c r="AO73" s="18"/>
    </row>
    <row r="74" spans="1:41" x14ac:dyDescent="0.2">
      <c r="A74" s="2"/>
      <c r="B74" s="2"/>
      <c r="C74" s="2" t="s">
        <v>17</v>
      </c>
      <c r="D74" s="40" t="s">
        <v>22</v>
      </c>
      <c r="E74" s="41">
        <v>40797</v>
      </c>
      <c r="F74" s="40" t="s">
        <v>22</v>
      </c>
      <c r="G74" s="41">
        <v>96648</v>
      </c>
      <c r="H74" s="40" t="s">
        <v>22</v>
      </c>
      <c r="I74" s="41">
        <v>61745</v>
      </c>
      <c r="J74" s="40" t="s">
        <v>22</v>
      </c>
      <c r="K74" s="41">
        <v>66797</v>
      </c>
      <c r="L74" s="40" t="s">
        <v>22</v>
      </c>
      <c r="M74" s="41">
        <v>54337</v>
      </c>
      <c r="N74" s="40" t="s">
        <v>22</v>
      </c>
      <c r="O74" s="41">
        <v>102822</v>
      </c>
      <c r="P74" s="70" t="s">
        <v>22</v>
      </c>
      <c r="Q74" s="66">
        <v>40427</v>
      </c>
      <c r="R74" s="70" t="s">
        <v>22</v>
      </c>
      <c r="S74" s="66">
        <v>58849</v>
      </c>
      <c r="T74" s="70" t="s">
        <v>22</v>
      </c>
      <c r="U74" s="66">
        <v>73711</v>
      </c>
      <c r="V74" s="70" t="s">
        <v>22</v>
      </c>
      <c r="W74" s="66">
        <v>48392</v>
      </c>
      <c r="X74" s="70" t="s">
        <v>22</v>
      </c>
      <c r="Y74" s="66">
        <v>82125</v>
      </c>
      <c r="Z74" s="70" t="s">
        <v>22</v>
      </c>
      <c r="AA74" s="66">
        <v>133364</v>
      </c>
      <c r="AB74" s="40" t="s">
        <v>22</v>
      </c>
      <c r="AC74" s="41">
        <f t="shared" si="6"/>
        <v>860014</v>
      </c>
      <c r="AD74" s="18"/>
      <c r="AH74" s="18"/>
      <c r="AI74" s="18"/>
      <c r="AJ74" s="18"/>
      <c r="AK74" s="28"/>
      <c r="AL74" s="28"/>
      <c r="AM74" s="18"/>
      <c r="AO74" s="18"/>
    </row>
    <row r="75" spans="1:41" x14ac:dyDescent="0.2">
      <c r="A75" s="3">
        <v>314</v>
      </c>
      <c r="B75" s="3" t="s">
        <v>12</v>
      </c>
      <c r="C75" s="3" t="s">
        <v>18</v>
      </c>
      <c r="D75" s="44">
        <v>147</v>
      </c>
      <c r="E75" s="45">
        <v>40811</v>
      </c>
      <c r="F75" s="44">
        <v>108</v>
      </c>
      <c r="G75" s="45">
        <v>28608</v>
      </c>
      <c r="H75" s="44">
        <v>117</v>
      </c>
      <c r="I75" s="45">
        <v>30608</v>
      </c>
      <c r="J75" s="44">
        <v>130</v>
      </c>
      <c r="K75" s="45">
        <v>35191</v>
      </c>
      <c r="L75" s="44">
        <v>133</v>
      </c>
      <c r="M75" s="45">
        <v>35361</v>
      </c>
      <c r="N75" s="44">
        <v>82</v>
      </c>
      <c r="O75" s="45">
        <v>19555</v>
      </c>
      <c r="P75" s="124">
        <v>135</v>
      </c>
      <c r="Q75" s="125">
        <v>31581</v>
      </c>
      <c r="R75" s="124">
        <v>144</v>
      </c>
      <c r="S75" s="125">
        <v>35075</v>
      </c>
      <c r="T75" s="124">
        <v>136</v>
      </c>
      <c r="U75" s="125">
        <v>38143</v>
      </c>
      <c r="V75" s="124">
        <v>66</v>
      </c>
      <c r="W75" s="125">
        <v>17513</v>
      </c>
      <c r="X75" s="113">
        <v>112</v>
      </c>
      <c r="Y75" s="125">
        <v>30078</v>
      </c>
      <c r="Z75" s="113">
        <v>136</v>
      </c>
      <c r="AA75" s="125">
        <v>39771</v>
      </c>
      <c r="AB75" s="67">
        <f>SUMIF($D$2:$AA$2, "No. of Dwelling Units Approved", D75:AA75)</f>
        <v>1446</v>
      </c>
      <c r="AC75" s="57">
        <f t="shared" si="6"/>
        <v>382295</v>
      </c>
      <c r="AD75" s="18"/>
      <c r="AH75" s="18"/>
      <c r="AI75" s="18"/>
      <c r="AJ75" s="18"/>
      <c r="AK75" s="28"/>
      <c r="AL75" s="28"/>
      <c r="AM75" s="18"/>
      <c r="AO75" s="18"/>
    </row>
    <row r="76" spans="1:41" x14ac:dyDescent="0.2">
      <c r="A76" s="3"/>
      <c r="B76" s="3"/>
      <c r="C76" s="3" t="s">
        <v>109</v>
      </c>
      <c r="D76" s="44">
        <v>23</v>
      </c>
      <c r="E76" s="45">
        <v>3727</v>
      </c>
      <c r="F76" s="44">
        <v>49</v>
      </c>
      <c r="G76" s="45">
        <v>11315</v>
      </c>
      <c r="H76" s="44">
        <v>74</v>
      </c>
      <c r="I76" s="45">
        <v>14709</v>
      </c>
      <c r="J76" s="44">
        <v>116</v>
      </c>
      <c r="K76" s="45">
        <v>26260</v>
      </c>
      <c r="L76" s="44">
        <v>0</v>
      </c>
      <c r="M76" s="45">
        <v>0</v>
      </c>
      <c r="N76" s="44">
        <v>6</v>
      </c>
      <c r="O76" s="45">
        <v>1247</v>
      </c>
      <c r="P76" s="124">
        <v>2</v>
      </c>
      <c r="Q76" s="125">
        <v>409</v>
      </c>
      <c r="R76" s="124">
        <v>46</v>
      </c>
      <c r="S76" s="125">
        <v>11740</v>
      </c>
      <c r="T76" s="124">
        <v>0</v>
      </c>
      <c r="U76" s="125">
        <v>0</v>
      </c>
      <c r="V76" s="124">
        <v>106</v>
      </c>
      <c r="W76" s="125">
        <v>22657</v>
      </c>
      <c r="X76" s="113">
        <v>34</v>
      </c>
      <c r="Y76" s="125">
        <v>5851</v>
      </c>
      <c r="Z76" s="113">
        <v>197</v>
      </c>
      <c r="AA76" s="125">
        <v>43429</v>
      </c>
      <c r="AB76" s="67">
        <f>SUMIF($D$2:$AA$2, "No. of Dwelling Units Approved", D76:AA76)</f>
        <v>653</v>
      </c>
      <c r="AC76" s="57">
        <f t="shared" ref="AC76:AC90" si="43">SUMIF($D$2:$AA$2, "Value of Approvals ($000)", D76:AA76)</f>
        <v>141344</v>
      </c>
      <c r="AD76" s="18"/>
      <c r="AH76" s="18"/>
      <c r="AI76" s="18"/>
      <c r="AJ76" s="18"/>
      <c r="AK76" s="28"/>
      <c r="AL76" s="28"/>
    </row>
    <row r="77" spans="1:41" x14ac:dyDescent="0.2">
      <c r="A77" s="3"/>
      <c r="B77" s="3"/>
      <c r="C77" s="3" t="s">
        <v>110</v>
      </c>
      <c r="D77" s="44">
        <v>0</v>
      </c>
      <c r="E77" s="45">
        <v>0</v>
      </c>
      <c r="F77" s="44">
        <v>0</v>
      </c>
      <c r="G77" s="45">
        <v>0</v>
      </c>
      <c r="H77" s="44">
        <v>0</v>
      </c>
      <c r="I77" s="45">
        <v>0</v>
      </c>
      <c r="J77" s="44">
        <v>0</v>
      </c>
      <c r="K77" s="45">
        <v>0</v>
      </c>
      <c r="L77" s="44">
        <v>0</v>
      </c>
      <c r="M77" s="45">
        <v>0</v>
      </c>
      <c r="N77" s="44">
        <v>0</v>
      </c>
      <c r="O77" s="45">
        <v>0</v>
      </c>
      <c r="P77" s="124">
        <v>0</v>
      </c>
      <c r="Q77" s="125">
        <v>0</v>
      </c>
      <c r="R77" s="124">
        <v>0</v>
      </c>
      <c r="S77" s="125">
        <v>0</v>
      </c>
      <c r="T77" s="124">
        <v>0</v>
      </c>
      <c r="U77" s="125">
        <v>0</v>
      </c>
      <c r="V77" s="124">
        <v>0</v>
      </c>
      <c r="W77" s="125">
        <v>0</v>
      </c>
      <c r="X77" s="113">
        <v>0</v>
      </c>
      <c r="Y77" s="125">
        <v>0</v>
      </c>
      <c r="Z77" s="113">
        <v>0</v>
      </c>
      <c r="AA77" s="125">
        <v>0</v>
      </c>
      <c r="AB77" s="67">
        <f>SUMIF($D$2:$AA$2, "No. of Dwelling Units Approved", D77:AA77)</f>
        <v>0</v>
      </c>
      <c r="AC77" s="57">
        <f t="shared" ref="AC77" si="44">SUMIF($D$2:$AA$2, "Value of Approvals ($000)", D77:AA77)</f>
        <v>0</v>
      </c>
      <c r="AD77" s="18"/>
      <c r="AH77" s="18"/>
      <c r="AI77" s="18"/>
      <c r="AJ77" s="18"/>
      <c r="AK77" s="28"/>
      <c r="AL77" s="28"/>
    </row>
    <row r="78" spans="1:41" x14ac:dyDescent="0.2">
      <c r="A78" s="3"/>
      <c r="B78" s="3"/>
      <c r="C78" s="3" t="s">
        <v>19</v>
      </c>
      <c r="D78" s="44">
        <v>170</v>
      </c>
      <c r="E78" s="45">
        <v>44538</v>
      </c>
      <c r="F78" s="44">
        <v>157</v>
      </c>
      <c r="G78" s="45">
        <v>39923</v>
      </c>
      <c r="H78" s="44">
        <v>191</v>
      </c>
      <c r="I78" s="45">
        <v>45316</v>
      </c>
      <c r="J78" s="44">
        <v>246</v>
      </c>
      <c r="K78" s="45">
        <v>61451</v>
      </c>
      <c r="L78" s="44">
        <v>133</v>
      </c>
      <c r="M78" s="45">
        <v>35361</v>
      </c>
      <c r="N78" s="44">
        <v>88</v>
      </c>
      <c r="O78" s="45">
        <v>20802</v>
      </c>
      <c r="P78" s="124">
        <v>137</v>
      </c>
      <c r="Q78" s="125">
        <v>31990</v>
      </c>
      <c r="R78" s="124">
        <v>190</v>
      </c>
      <c r="S78" s="125">
        <v>46815</v>
      </c>
      <c r="T78" s="124">
        <v>136</v>
      </c>
      <c r="U78" s="125">
        <v>38143</v>
      </c>
      <c r="V78" s="124">
        <v>172</v>
      </c>
      <c r="W78" s="125">
        <v>40169</v>
      </c>
      <c r="X78" s="113">
        <v>146</v>
      </c>
      <c r="Y78" s="125">
        <v>35929</v>
      </c>
      <c r="Z78" s="113">
        <v>333</v>
      </c>
      <c r="AA78" s="125">
        <v>83200</v>
      </c>
      <c r="AB78" s="67">
        <f>SUMIF($D$2:$AA$2, "No. of Dwelling Units Approved", D78:AA78)</f>
        <v>2099</v>
      </c>
      <c r="AC78" s="57">
        <f t="shared" si="43"/>
        <v>523637</v>
      </c>
      <c r="AD78" s="18"/>
      <c r="AH78" s="18"/>
      <c r="AI78" s="18"/>
      <c r="AJ78" s="18"/>
      <c r="AM78" s="18"/>
      <c r="AO78" s="18"/>
    </row>
    <row r="79" spans="1:41" x14ac:dyDescent="0.2">
      <c r="A79" s="3"/>
      <c r="B79" s="3"/>
      <c r="C79" s="3" t="s">
        <v>14</v>
      </c>
      <c r="D79" s="44" t="s">
        <v>22</v>
      </c>
      <c r="E79" s="45">
        <v>3173</v>
      </c>
      <c r="F79" s="44" t="s">
        <v>22</v>
      </c>
      <c r="G79" s="45">
        <v>3060</v>
      </c>
      <c r="H79" s="44" t="s">
        <v>22</v>
      </c>
      <c r="I79" s="45">
        <v>2069</v>
      </c>
      <c r="J79" s="44" t="s">
        <v>22</v>
      </c>
      <c r="K79" s="45">
        <v>3815</v>
      </c>
      <c r="L79" s="44" t="s">
        <v>22</v>
      </c>
      <c r="M79" s="45">
        <v>4205</v>
      </c>
      <c r="N79" s="44" t="s">
        <v>22</v>
      </c>
      <c r="O79" s="45">
        <v>1891</v>
      </c>
      <c r="P79" s="124" t="s">
        <v>22</v>
      </c>
      <c r="Q79" s="125">
        <v>1495</v>
      </c>
      <c r="R79" s="124" t="s">
        <v>22</v>
      </c>
      <c r="S79" s="125">
        <v>2274</v>
      </c>
      <c r="T79" s="124" t="s">
        <v>22</v>
      </c>
      <c r="U79" s="125">
        <v>3836</v>
      </c>
      <c r="V79" s="124" t="s">
        <v>22</v>
      </c>
      <c r="W79" s="125">
        <v>1840</v>
      </c>
      <c r="X79" s="124" t="s">
        <v>22</v>
      </c>
      <c r="Y79" s="125">
        <v>3120</v>
      </c>
      <c r="Z79" s="124" t="s">
        <v>22</v>
      </c>
      <c r="AA79" s="125">
        <v>2853</v>
      </c>
      <c r="AB79" s="44" t="s">
        <v>22</v>
      </c>
      <c r="AC79" s="57">
        <f t="shared" si="43"/>
        <v>33631</v>
      </c>
      <c r="AD79" s="18"/>
      <c r="AH79" s="18"/>
      <c r="AI79" s="18"/>
      <c r="AM79" s="18"/>
      <c r="AO79" s="18"/>
    </row>
    <row r="80" spans="1:41" x14ac:dyDescent="0.2">
      <c r="A80" s="3"/>
      <c r="B80" s="3"/>
      <c r="C80" s="3" t="s">
        <v>15</v>
      </c>
      <c r="D80" s="44" t="s">
        <v>22</v>
      </c>
      <c r="E80" s="45">
        <v>47711</v>
      </c>
      <c r="F80" s="44" t="s">
        <v>22</v>
      </c>
      <c r="G80" s="45">
        <v>42983</v>
      </c>
      <c r="H80" s="44" t="s">
        <v>22</v>
      </c>
      <c r="I80" s="45">
        <v>47385</v>
      </c>
      <c r="J80" s="44" t="s">
        <v>22</v>
      </c>
      <c r="K80" s="45">
        <v>65266</v>
      </c>
      <c r="L80" s="44" t="s">
        <v>22</v>
      </c>
      <c r="M80" s="45">
        <v>39566</v>
      </c>
      <c r="N80" s="44" t="s">
        <v>22</v>
      </c>
      <c r="O80" s="45">
        <v>22693</v>
      </c>
      <c r="P80" s="124" t="s">
        <v>22</v>
      </c>
      <c r="Q80" s="125">
        <v>33485</v>
      </c>
      <c r="R80" s="124" t="s">
        <v>22</v>
      </c>
      <c r="S80" s="125">
        <v>49088</v>
      </c>
      <c r="T80" s="124" t="s">
        <v>22</v>
      </c>
      <c r="U80" s="125">
        <v>41980</v>
      </c>
      <c r="V80" s="124" t="s">
        <v>22</v>
      </c>
      <c r="W80" s="125">
        <v>42010</v>
      </c>
      <c r="X80" s="124" t="s">
        <v>22</v>
      </c>
      <c r="Y80" s="125">
        <v>39049</v>
      </c>
      <c r="Z80" s="124" t="s">
        <v>22</v>
      </c>
      <c r="AA80" s="125">
        <v>86053</v>
      </c>
      <c r="AB80" s="44" t="s">
        <v>22</v>
      </c>
      <c r="AC80" s="57">
        <f t="shared" si="43"/>
        <v>557269</v>
      </c>
      <c r="AD80" s="18"/>
      <c r="AH80" s="18"/>
      <c r="AI80" s="18"/>
      <c r="AJ80" s="18"/>
      <c r="AM80" s="18"/>
      <c r="AO80" s="18"/>
    </row>
    <row r="81" spans="1:41" x14ac:dyDescent="0.2">
      <c r="A81" s="3"/>
      <c r="B81" s="3"/>
      <c r="C81" s="3" t="s">
        <v>16</v>
      </c>
      <c r="D81" s="44" t="s">
        <v>22</v>
      </c>
      <c r="E81" s="45">
        <v>4046</v>
      </c>
      <c r="F81" s="44" t="s">
        <v>22</v>
      </c>
      <c r="G81" s="45">
        <v>9359</v>
      </c>
      <c r="H81" s="44" t="s">
        <v>22</v>
      </c>
      <c r="I81" s="45">
        <v>6738</v>
      </c>
      <c r="J81" s="44" t="s">
        <v>22</v>
      </c>
      <c r="K81" s="45">
        <v>9004</v>
      </c>
      <c r="L81" s="44" t="s">
        <v>22</v>
      </c>
      <c r="M81" s="45">
        <v>10040</v>
      </c>
      <c r="N81" s="44" t="s">
        <v>22</v>
      </c>
      <c r="O81" s="45">
        <v>5581</v>
      </c>
      <c r="P81" s="124" t="s">
        <v>22</v>
      </c>
      <c r="Q81" s="125">
        <v>9324</v>
      </c>
      <c r="R81" s="124" t="s">
        <v>22</v>
      </c>
      <c r="S81" s="125">
        <v>7984</v>
      </c>
      <c r="T81" s="124" t="s">
        <v>22</v>
      </c>
      <c r="U81" s="125">
        <v>9912</v>
      </c>
      <c r="V81" s="124" t="s">
        <v>22</v>
      </c>
      <c r="W81" s="125">
        <v>46140</v>
      </c>
      <c r="X81" s="124" t="s">
        <v>22</v>
      </c>
      <c r="Y81" s="125">
        <v>17018</v>
      </c>
      <c r="Z81" s="124" t="s">
        <v>22</v>
      </c>
      <c r="AA81" s="125">
        <v>17716</v>
      </c>
      <c r="AB81" s="44" t="s">
        <v>22</v>
      </c>
      <c r="AC81" s="57">
        <f t="shared" si="43"/>
        <v>152862</v>
      </c>
      <c r="AD81" s="18"/>
      <c r="AM81" s="18"/>
    </row>
    <row r="82" spans="1:41" x14ac:dyDescent="0.2">
      <c r="A82" s="3"/>
      <c r="B82" s="3"/>
      <c r="C82" s="3" t="s">
        <v>17</v>
      </c>
      <c r="D82" s="44" t="s">
        <v>22</v>
      </c>
      <c r="E82" s="45">
        <v>51757</v>
      </c>
      <c r="F82" s="44" t="s">
        <v>22</v>
      </c>
      <c r="G82" s="45">
        <v>52342</v>
      </c>
      <c r="H82" s="44" t="s">
        <v>22</v>
      </c>
      <c r="I82" s="45">
        <v>54123</v>
      </c>
      <c r="J82" s="44" t="s">
        <v>22</v>
      </c>
      <c r="K82" s="45">
        <v>74269</v>
      </c>
      <c r="L82" s="44" t="s">
        <v>22</v>
      </c>
      <c r="M82" s="45">
        <v>49606</v>
      </c>
      <c r="N82" s="44" t="s">
        <v>22</v>
      </c>
      <c r="O82" s="45">
        <v>28274</v>
      </c>
      <c r="P82" s="124" t="s">
        <v>22</v>
      </c>
      <c r="Q82" s="125">
        <v>42809</v>
      </c>
      <c r="R82" s="124" t="s">
        <v>22</v>
      </c>
      <c r="S82" s="125">
        <v>57073</v>
      </c>
      <c r="T82" s="124" t="s">
        <v>22</v>
      </c>
      <c r="U82" s="125">
        <v>51891</v>
      </c>
      <c r="V82" s="124" t="s">
        <v>22</v>
      </c>
      <c r="W82" s="125">
        <v>88149</v>
      </c>
      <c r="X82" s="124" t="s">
        <v>22</v>
      </c>
      <c r="Y82" s="125">
        <v>56067</v>
      </c>
      <c r="Z82" s="124" t="s">
        <v>22</v>
      </c>
      <c r="AA82" s="125">
        <v>103768</v>
      </c>
      <c r="AB82" s="44" t="s">
        <v>22</v>
      </c>
      <c r="AC82" s="57">
        <f t="shared" si="43"/>
        <v>710128</v>
      </c>
      <c r="AD82" s="18"/>
      <c r="AM82" s="18"/>
      <c r="AO82" s="18"/>
    </row>
    <row r="83" spans="1:41" x14ac:dyDescent="0.2">
      <c r="A83" s="243" t="s">
        <v>64</v>
      </c>
      <c r="B83" s="10" t="s">
        <v>21</v>
      </c>
      <c r="C83" s="10" t="s">
        <v>18</v>
      </c>
      <c r="D83" s="46">
        <f>SUM(D43+D51+D59+D67+D75)</f>
        <v>961</v>
      </c>
      <c r="E83" s="47">
        <f>SUM(E43+E51+E59+E67+E75)</f>
        <v>284557</v>
      </c>
      <c r="F83" s="46">
        <f>SUM(F43+F51+F59+F67+F75)</f>
        <v>1053</v>
      </c>
      <c r="G83" s="47">
        <f>SUM(G43+G51+G59+G67+G75)</f>
        <v>309736</v>
      </c>
      <c r="H83" s="46">
        <f>SUM(H43+H51+H59+H67+H75)</f>
        <v>1027</v>
      </c>
      <c r="I83" s="47">
        <f t="shared" ref="I83" si="45">SUM(I43+I51+I59+I67+I75)</f>
        <v>290245</v>
      </c>
      <c r="J83" s="46">
        <f>SUM(J43+J51+J59+J67+J75)</f>
        <v>1073</v>
      </c>
      <c r="K83" s="47">
        <f t="shared" ref="K83:M83" si="46">SUM(K43+K51+K59+K67+K75)</f>
        <v>287866</v>
      </c>
      <c r="L83" s="46">
        <f>SUM(L43+L51+L59+L67+L75)</f>
        <v>1124</v>
      </c>
      <c r="M83" s="47">
        <f t="shared" si="46"/>
        <v>305322</v>
      </c>
      <c r="N83" s="46">
        <f t="shared" ref="N83:O83" si="47">SUM(N43+N51+N59+N67+N75)</f>
        <v>768</v>
      </c>
      <c r="O83" s="47">
        <f t="shared" si="47"/>
        <v>223058</v>
      </c>
      <c r="P83" s="117">
        <f>SUM(P43+P51+P59+P67+P75)</f>
        <v>771</v>
      </c>
      <c r="Q83" s="117">
        <f t="shared" ref="Q83:AA83" si="48">SUM(Q43+Q51+Q59+Q67+Q75)</f>
        <v>210904</v>
      </c>
      <c r="R83" s="117">
        <f t="shared" si="48"/>
        <v>973</v>
      </c>
      <c r="S83" s="117">
        <f t="shared" si="48"/>
        <v>282937</v>
      </c>
      <c r="T83" s="117">
        <f t="shared" si="48"/>
        <v>998</v>
      </c>
      <c r="U83" s="117">
        <f t="shared" si="48"/>
        <v>288878</v>
      </c>
      <c r="V83" s="117">
        <f t="shared" si="48"/>
        <v>619</v>
      </c>
      <c r="W83" s="117">
        <f t="shared" si="48"/>
        <v>177588</v>
      </c>
      <c r="X83" s="117">
        <f t="shared" si="48"/>
        <v>1107</v>
      </c>
      <c r="Y83" s="117">
        <f t="shared" si="48"/>
        <v>315767</v>
      </c>
      <c r="Z83" s="117">
        <f t="shared" si="48"/>
        <v>1367</v>
      </c>
      <c r="AA83" s="117">
        <f t="shared" si="48"/>
        <v>399009</v>
      </c>
      <c r="AB83" s="46">
        <f>SUMIF($D$2:$AA$2, "No. of Dwelling Units Approved", D83:AA83)</f>
        <v>11841</v>
      </c>
      <c r="AC83" s="47">
        <f t="shared" si="43"/>
        <v>3375867</v>
      </c>
      <c r="AD83" s="18"/>
    </row>
    <row r="84" spans="1:41" x14ac:dyDescent="0.2">
      <c r="A84" s="243"/>
      <c r="B84" s="10"/>
      <c r="C84" s="10" t="s">
        <v>109</v>
      </c>
      <c r="D84" s="46">
        <f>SUM(D44+D52+D60+D68+D76)</f>
        <v>570</v>
      </c>
      <c r="E84" s="47">
        <f>SUM(E44+E52+E60+E68+E76)</f>
        <v>116928</v>
      </c>
      <c r="F84" s="46">
        <f t="shared" ref="F84:I85" si="49">SUM(F44+F52+F60+F68+F76)</f>
        <v>666</v>
      </c>
      <c r="G84" s="47">
        <f t="shared" si="49"/>
        <v>132105</v>
      </c>
      <c r="H84" s="46">
        <f>SUM(H44+H52+H60+H68+H76)</f>
        <v>672</v>
      </c>
      <c r="I84" s="47">
        <f t="shared" si="49"/>
        <v>151517</v>
      </c>
      <c r="J84" s="46">
        <f t="shared" ref="J84:K85" si="50">SUM(J44+J52+J60+J68+J76)</f>
        <v>427</v>
      </c>
      <c r="K84" s="47">
        <f t="shared" si="50"/>
        <v>102157</v>
      </c>
      <c r="L84" s="46">
        <f t="shared" ref="L84:M85" si="51">SUM(L44+L52+L60+L68+L76)</f>
        <v>403</v>
      </c>
      <c r="M84" s="47">
        <f t="shared" si="51"/>
        <v>83481</v>
      </c>
      <c r="N84" s="46">
        <f t="shared" ref="N84:O86" si="52">SUM(N44+N52+N60+N68+N76)</f>
        <v>475</v>
      </c>
      <c r="O84" s="47">
        <f t="shared" si="52"/>
        <v>96674</v>
      </c>
      <c r="P84" s="117">
        <f>SUM(P44+P52+P60+P68+P76)</f>
        <v>344</v>
      </c>
      <c r="Q84" s="117">
        <f t="shared" ref="Q84:AA84" si="53">SUM(Q44+Q52+Q60+Q68+Q76)</f>
        <v>79985</v>
      </c>
      <c r="R84" s="117">
        <f t="shared" si="53"/>
        <v>364</v>
      </c>
      <c r="S84" s="117">
        <f t="shared" si="53"/>
        <v>73457</v>
      </c>
      <c r="T84" s="117">
        <f t="shared" si="53"/>
        <v>521</v>
      </c>
      <c r="U84" s="117">
        <f t="shared" si="53"/>
        <v>130854</v>
      </c>
      <c r="V84" s="117">
        <f t="shared" si="53"/>
        <v>439</v>
      </c>
      <c r="W84" s="117">
        <f t="shared" si="53"/>
        <v>102263</v>
      </c>
      <c r="X84" s="117">
        <f t="shared" si="53"/>
        <v>492</v>
      </c>
      <c r="Y84" s="117">
        <f t="shared" si="53"/>
        <v>111650</v>
      </c>
      <c r="Z84" s="117">
        <f t="shared" si="53"/>
        <v>660</v>
      </c>
      <c r="AA84" s="117">
        <f t="shared" si="53"/>
        <v>162410</v>
      </c>
      <c r="AB84" s="46">
        <f>SUMIF($D$2:$AA$2, "No. of Dwelling Units Approved", D84:AA84)</f>
        <v>6033</v>
      </c>
      <c r="AC84" s="47">
        <f t="shared" si="43"/>
        <v>1343481</v>
      </c>
      <c r="AD84" s="18"/>
    </row>
    <row r="85" spans="1:41" x14ac:dyDescent="0.2">
      <c r="A85" s="243"/>
      <c r="B85" s="10"/>
      <c r="C85" s="10" t="s">
        <v>110</v>
      </c>
      <c r="D85" s="46">
        <f>SUM(D45+D53+D61+D69+D77)</f>
        <v>989</v>
      </c>
      <c r="E85" s="47">
        <f>SUM(E45+E53+E61+E69+E77)</f>
        <v>262306</v>
      </c>
      <c r="F85" s="46">
        <f t="shared" si="49"/>
        <v>635</v>
      </c>
      <c r="G85" s="47">
        <f t="shared" si="49"/>
        <v>180251</v>
      </c>
      <c r="H85" s="46">
        <f>SUM(H45+H53+H61+H69+H77)</f>
        <v>956</v>
      </c>
      <c r="I85" s="47">
        <f t="shared" si="49"/>
        <v>292500</v>
      </c>
      <c r="J85" s="46">
        <f t="shared" si="50"/>
        <v>455</v>
      </c>
      <c r="K85" s="47">
        <f t="shared" si="50"/>
        <v>141606</v>
      </c>
      <c r="L85" s="46">
        <f t="shared" si="51"/>
        <v>86</v>
      </c>
      <c r="M85" s="47">
        <f t="shared" si="51"/>
        <v>20589</v>
      </c>
      <c r="N85" s="46">
        <f t="shared" si="52"/>
        <v>303</v>
      </c>
      <c r="O85" s="47">
        <f t="shared" si="52"/>
        <v>64554</v>
      </c>
      <c r="P85" s="117">
        <f>SUM(P45+P53+P61+P69+P77)</f>
        <v>85</v>
      </c>
      <c r="Q85" s="117">
        <f t="shared" ref="Q85:AA85" si="54">SUM(Q45+Q53+Q61+Q69+Q77)</f>
        <v>24900</v>
      </c>
      <c r="R85" s="117">
        <f t="shared" si="54"/>
        <v>103</v>
      </c>
      <c r="S85" s="117">
        <f t="shared" si="54"/>
        <v>24215</v>
      </c>
      <c r="T85" s="117">
        <f t="shared" si="54"/>
        <v>380</v>
      </c>
      <c r="U85" s="117">
        <f t="shared" si="54"/>
        <v>107582</v>
      </c>
      <c r="V85" s="117">
        <f t="shared" si="54"/>
        <v>1012</v>
      </c>
      <c r="W85" s="117">
        <f t="shared" si="54"/>
        <v>338565</v>
      </c>
      <c r="X85" s="117">
        <f t="shared" si="54"/>
        <v>529</v>
      </c>
      <c r="Y85" s="117">
        <f t="shared" si="54"/>
        <v>248878</v>
      </c>
      <c r="Z85" s="117">
        <f t="shared" si="54"/>
        <v>244</v>
      </c>
      <c r="AA85" s="117">
        <f t="shared" si="54"/>
        <v>69174</v>
      </c>
      <c r="AB85" s="46">
        <f>SUMIF($D$2:$AA$2, "No. of Dwelling Units Approved", D85:AA85)</f>
        <v>5777</v>
      </c>
      <c r="AC85" s="47">
        <f t="shared" ref="AC85" si="55">SUMIF($D$2:$AA$2, "Value of Approvals ($000)", D85:AA85)</f>
        <v>1775120</v>
      </c>
      <c r="AD85" s="18"/>
    </row>
    <row r="86" spans="1:41" x14ac:dyDescent="0.2">
      <c r="A86" s="243"/>
      <c r="B86" s="10"/>
      <c r="C86" s="10" t="s">
        <v>19</v>
      </c>
      <c r="D86" s="46">
        <f t="shared" ref="D86:F86" si="56">SUM(D46+D54+D62+D70+D78)</f>
        <v>2520</v>
      </c>
      <c r="E86" s="47">
        <f t="shared" si="56"/>
        <v>663793</v>
      </c>
      <c r="F86" s="47">
        <f t="shared" si="56"/>
        <v>2354</v>
      </c>
      <c r="G86" s="47">
        <f>SUM(G46+G54+G62+G70+G78)</f>
        <v>622092</v>
      </c>
      <c r="H86" s="46">
        <f>SUM(H46+H54+H62+H70+H78)</f>
        <v>2655</v>
      </c>
      <c r="I86" s="47">
        <f t="shared" ref="I86" si="57">SUM(I46+I54+I62+I70+I78)</f>
        <v>734261</v>
      </c>
      <c r="J86" s="46">
        <f t="shared" ref="J86:K86" si="58">SUM(J46+J54+J62+J70+J78)</f>
        <v>1955</v>
      </c>
      <c r="K86" s="47">
        <f t="shared" si="58"/>
        <v>531629</v>
      </c>
      <c r="L86" s="46">
        <f t="shared" ref="L86:M86" si="59">SUM(L46+L54+L62+L70+L78)</f>
        <v>1613</v>
      </c>
      <c r="M86" s="47">
        <f t="shared" si="59"/>
        <v>409393</v>
      </c>
      <c r="N86" s="46">
        <f t="shared" si="52"/>
        <v>1546</v>
      </c>
      <c r="O86" s="47">
        <f t="shared" si="52"/>
        <v>384286</v>
      </c>
      <c r="P86" s="117">
        <f>SUM(P46+P54+P62+P70+P78)</f>
        <v>1200</v>
      </c>
      <c r="Q86" s="117">
        <f t="shared" ref="Q86:AA86" si="60">SUM(Q46+Q54+Q62+Q70+Q78)</f>
        <v>315787</v>
      </c>
      <c r="R86" s="117">
        <f t="shared" si="60"/>
        <v>1440</v>
      </c>
      <c r="S86" s="117">
        <f t="shared" si="60"/>
        <v>380610</v>
      </c>
      <c r="T86" s="117">
        <f t="shared" si="60"/>
        <v>1899</v>
      </c>
      <c r="U86" s="117">
        <f t="shared" si="60"/>
        <v>527312</v>
      </c>
      <c r="V86" s="117">
        <f t="shared" si="60"/>
        <v>2070</v>
      </c>
      <c r="W86" s="117">
        <f t="shared" si="60"/>
        <v>618414</v>
      </c>
      <c r="X86" s="117">
        <f t="shared" si="60"/>
        <v>2128</v>
      </c>
      <c r="Y86" s="117">
        <f t="shared" si="60"/>
        <v>676295</v>
      </c>
      <c r="Z86" s="117">
        <f t="shared" si="60"/>
        <v>2271</v>
      </c>
      <c r="AA86" s="117">
        <f t="shared" si="60"/>
        <v>630591</v>
      </c>
      <c r="AB86" s="46">
        <f>SUMIF($D$2:$AA$2, "No. of Dwelling Units Approved", D86:AA86)</f>
        <v>23651</v>
      </c>
      <c r="AC86" s="47">
        <f t="shared" si="43"/>
        <v>6494463</v>
      </c>
      <c r="AD86" s="18"/>
      <c r="AH86" s="18"/>
      <c r="AJ86" s="18"/>
    </row>
    <row r="87" spans="1:41" x14ac:dyDescent="0.2">
      <c r="A87" s="243"/>
      <c r="B87" s="10"/>
      <c r="C87" s="10" t="s">
        <v>14</v>
      </c>
      <c r="D87" s="46" t="s">
        <v>22</v>
      </c>
      <c r="E87" s="47">
        <f>SUM(E47+E55+E63+E71+E79)</f>
        <v>70738</v>
      </c>
      <c r="F87" s="46" t="s">
        <v>22</v>
      </c>
      <c r="G87" s="47">
        <f>SUM(G47+G55+G63+G71+G79)</f>
        <v>71081</v>
      </c>
      <c r="H87" s="46" t="s">
        <v>22</v>
      </c>
      <c r="I87" s="47">
        <f>SUM(I47+I55+I63+I71+I79)</f>
        <v>65616</v>
      </c>
      <c r="J87" s="46" t="s">
        <v>22</v>
      </c>
      <c r="K87" s="47">
        <f t="shared" ref="K87:M87" si="61">SUM(K47+K55+K63+K71+K79)</f>
        <v>72327</v>
      </c>
      <c r="L87" s="46" t="s">
        <v>22</v>
      </c>
      <c r="M87" s="47">
        <f t="shared" si="61"/>
        <v>68542</v>
      </c>
      <c r="N87" s="46" t="s">
        <v>22</v>
      </c>
      <c r="O87" s="47">
        <f t="shared" ref="O87:S87" si="62">SUM(O47+O55+O63+O71+O79)</f>
        <v>42880</v>
      </c>
      <c r="P87" s="117" t="s">
        <v>22</v>
      </c>
      <c r="Q87" s="118">
        <f t="shared" si="62"/>
        <v>41381</v>
      </c>
      <c r="R87" s="117" t="s">
        <v>22</v>
      </c>
      <c r="S87" s="118">
        <f t="shared" si="62"/>
        <v>66345</v>
      </c>
      <c r="T87" s="117" t="s">
        <v>22</v>
      </c>
      <c r="U87" s="118">
        <f t="shared" ref="U87" si="63">SUM(U47+U55+U63+U71+U79)</f>
        <v>90708</v>
      </c>
      <c r="V87" s="117" t="s">
        <v>22</v>
      </c>
      <c r="W87" s="118">
        <f t="shared" ref="W87:Y87" si="64">SUM(W47+W55+W63+W71+W79)</f>
        <v>41439</v>
      </c>
      <c r="X87" s="117" t="s">
        <v>22</v>
      </c>
      <c r="Y87" s="118">
        <f t="shared" si="64"/>
        <v>67668</v>
      </c>
      <c r="Z87" s="117" t="s">
        <v>22</v>
      </c>
      <c r="AA87" s="118">
        <f t="shared" ref="AA87" si="65">SUM(AA47+AA55+AA63+AA71+AA79)</f>
        <v>77612</v>
      </c>
      <c r="AB87" s="46" t="s">
        <v>22</v>
      </c>
      <c r="AC87" s="47">
        <f t="shared" si="43"/>
        <v>776337</v>
      </c>
      <c r="AD87" s="18"/>
    </row>
    <row r="88" spans="1:41" x14ac:dyDescent="0.2">
      <c r="A88" s="243"/>
      <c r="B88" s="10"/>
      <c r="C88" s="10" t="s">
        <v>15</v>
      </c>
      <c r="D88" s="46" t="s">
        <v>22</v>
      </c>
      <c r="E88" s="47">
        <f>SUM(E48+E56+E64+E72+E80)</f>
        <v>734530</v>
      </c>
      <c r="F88" s="46" t="s">
        <v>22</v>
      </c>
      <c r="G88" s="47">
        <f>SUM(G48+G56+G64+G72+G80)</f>
        <v>693175</v>
      </c>
      <c r="H88" s="46" t="s">
        <v>22</v>
      </c>
      <c r="I88" s="47">
        <f>SUM(I48+I56+I64+I72+I80)</f>
        <v>799877</v>
      </c>
      <c r="J88" s="46" t="s">
        <v>22</v>
      </c>
      <c r="K88" s="47">
        <f t="shared" ref="K88:M88" si="66">SUM(K48+K56+K64+K72+K80)</f>
        <v>603957</v>
      </c>
      <c r="L88" s="46" t="s">
        <v>22</v>
      </c>
      <c r="M88" s="47">
        <f t="shared" si="66"/>
        <v>477935</v>
      </c>
      <c r="N88" s="46" t="s">
        <v>22</v>
      </c>
      <c r="O88" s="47">
        <f t="shared" ref="O88" si="67">SUM(O48+O56+O64+O72+O80)</f>
        <v>427166</v>
      </c>
      <c r="P88" s="117" t="s">
        <v>22</v>
      </c>
      <c r="Q88" s="118">
        <f>SUM(Q48+Q56+Q63+Q71+Q79)</f>
        <v>266258</v>
      </c>
      <c r="R88" s="117" t="s">
        <v>22</v>
      </c>
      <c r="S88" s="118">
        <f>SUM(S48+S56+S63+S71+S79)</f>
        <v>329351</v>
      </c>
      <c r="T88" s="117" t="s">
        <v>22</v>
      </c>
      <c r="U88" s="118">
        <f t="shared" ref="U88" si="68">SUM(U48+U56+U64+U72+U80)</f>
        <v>618023</v>
      </c>
      <c r="V88" s="117" t="s">
        <v>22</v>
      </c>
      <c r="W88" s="118">
        <f t="shared" ref="W88:Y88" si="69">SUM(W48+W56+W64+W72+W80)</f>
        <v>659855</v>
      </c>
      <c r="X88" s="117" t="s">
        <v>22</v>
      </c>
      <c r="Y88" s="118">
        <f t="shared" si="69"/>
        <v>743961</v>
      </c>
      <c r="Z88" s="117" t="s">
        <v>22</v>
      </c>
      <c r="AA88" s="118">
        <f t="shared" ref="AA88" si="70">SUM(AA48+AA56+AA64+AA72+AA80)</f>
        <v>708201</v>
      </c>
      <c r="AB88" s="46" t="s">
        <v>22</v>
      </c>
      <c r="AC88" s="47">
        <f t="shared" si="43"/>
        <v>7062289</v>
      </c>
      <c r="AD88" s="18"/>
    </row>
    <row r="89" spans="1:41" x14ac:dyDescent="0.2">
      <c r="A89" s="243"/>
      <c r="B89" s="10"/>
      <c r="C89" s="10" t="s">
        <v>16</v>
      </c>
      <c r="D89" s="46" t="s">
        <v>22</v>
      </c>
      <c r="E89" s="47">
        <f>SUM(E49+E57+E65+E73+E81)</f>
        <v>194375</v>
      </c>
      <c r="F89" s="46" t="s">
        <v>22</v>
      </c>
      <c r="G89" s="47">
        <f>SUM(G49+G57+G65+G73+G81)</f>
        <v>197197</v>
      </c>
      <c r="H89" s="46" t="s">
        <v>22</v>
      </c>
      <c r="I89" s="47">
        <f>SUM(I49+I57+I65+I73+I81)</f>
        <v>293137</v>
      </c>
      <c r="J89" s="46" t="s">
        <v>22</v>
      </c>
      <c r="K89" s="47">
        <f t="shared" ref="K89:M89" si="71">SUM(K49+K57+K65+K73+K81)</f>
        <v>543307</v>
      </c>
      <c r="L89" s="46" t="s">
        <v>22</v>
      </c>
      <c r="M89" s="47">
        <f t="shared" si="71"/>
        <v>202228</v>
      </c>
      <c r="N89" s="46" t="s">
        <v>22</v>
      </c>
      <c r="O89" s="47">
        <f t="shared" ref="O89" si="72">SUM(O49+O57+O65+O73+O81)</f>
        <v>266538</v>
      </c>
      <c r="P89" s="117" t="s">
        <v>22</v>
      </c>
      <c r="Q89" s="118">
        <f>SUM(Q49+Q57+Q64+Q72+Q80)</f>
        <v>364189</v>
      </c>
      <c r="R89" s="117" t="s">
        <v>22</v>
      </c>
      <c r="S89" s="118">
        <f>SUM(S49+S57+S64+S72+S80)</f>
        <v>404026</v>
      </c>
      <c r="T89" s="117" t="s">
        <v>22</v>
      </c>
      <c r="U89" s="118">
        <f t="shared" ref="U89" si="73">SUM(U49+U57+U65+U73+U81)</f>
        <v>261716</v>
      </c>
      <c r="V89" s="117" t="s">
        <v>22</v>
      </c>
      <c r="W89" s="118">
        <f t="shared" ref="W89:Y89" si="74">SUM(W49+W57+W65+W73+W81)</f>
        <v>305591</v>
      </c>
      <c r="X89" s="117" t="s">
        <v>22</v>
      </c>
      <c r="Y89" s="118">
        <f t="shared" si="74"/>
        <v>694523</v>
      </c>
      <c r="Z89" s="117" t="s">
        <v>22</v>
      </c>
      <c r="AA89" s="118">
        <f t="shared" ref="AA89" si="75">SUM(AA49+AA57+AA65+AA73+AA81)</f>
        <v>280347</v>
      </c>
      <c r="AB89" s="46" t="s">
        <v>22</v>
      </c>
      <c r="AC89" s="47">
        <f t="shared" si="43"/>
        <v>4007174</v>
      </c>
      <c r="AD89" s="18"/>
      <c r="AH89" s="18"/>
      <c r="AJ89" s="18"/>
    </row>
    <row r="90" spans="1:41" x14ac:dyDescent="0.2">
      <c r="A90" s="244"/>
      <c r="B90" s="12"/>
      <c r="C90" s="12" t="s">
        <v>17</v>
      </c>
      <c r="D90" s="48" t="s">
        <v>22</v>
      </c>
      <c r="E90" s="49">
        <f>SUM(E50+E58+E66+E74+E82)</f>
        <v>928906</v>
      </c>
      <c r="F90" s="48" t="s">
        <v>22</v>
      </c>
      <c r="G90" s="49">
        <f>SUM(G50+G58+G66+G74+G82)</f>
        <v>890372</v>
      </c>
      <c r="H90" s="48" t="s">
        <v>22</v>
      </c>
      <c r="I90" s="49">
        <f>SUM(I50+I58+I66+I74+I82)</f>
        <v>1093013</v>
      </c>
      <c r="J90" s="48" t="s">
        <v>22</v>
      </c>
      <c r="K90" s="49">
        <f t="shared" ref="K90:M90" si="76">SUM(K50+K58+K66+K74+K82)</f>
        <v>1147263</v>
      </c>
      <c r="L90" s="48" t="s">
        <v>22</v>
      </c>
      <c r="M90" s="49">
        <f t="shared" si="76"/>
        <v>680163</v>
      </c>
      <c r="N90" s="48" t="s">
        <v>22</v>
      </c>
      <c r="O90" s="49">
        <f t="shared" ref="O90" si="77">SUM(O50+O58+O66+O74+O82)</f>
        <v>693704</v>
      </c>
      <c r="P90" s="127" t="s">
        <v>22</v>
      </c>
      <c r="Q90" s="128">
        <f>SUM(Q50+Q58+Q65+Q73+Q81)</f>
        <v>548742</v>
      </c>
      <c r="R90" s="127" t="s">
        <v>22</v>
      </c>
      <c r="S90" s="128">
        <f>SUM(S50+S58+S65+S73+S81)</f>
        <v>627983</v>
      </c>
      <c r="T90" s="127" t="s">
        <v>22</v>
      </c>
      <c r="U90" s="128">
        <f t="shared" ref="U90" si="78">SUM(U50+U58+U66+U74+U82)</f>
        <v>879738</v>
      </c>
      <c r="V90" s="127" t="s">
        <v>22</v>
      </c>
      <c r="W90" s="128">
        <f t="shared" ref="W90:Y90" si="79">SUM(W50+W58+W66+W74+W82)</f>
        <v>965444</v>
      </c>
      <c r="X90" s="127" t="s">
        <v>22</v>
      </c>
      <c r="Y90" s="128">
        <f t="shared" si="79"/>
        <v>1438486</v>
      </c>
      <c r="Z90" s="127" t="s">
        <v>22</v>
      </c>
      <c r="AA90" s="128">
        <f t="shared" ref="AA90" si="80">SUM(AA50+AA58+AA66+AA74+AA82)</f>
        <v>988547</v>
      </c>
      <c r="AB90" s="48" t="s">
        <v>22</v>
      </c>
      <c r="AC90" s="49">
        <f t="shared" si="43"/>
        <v>10882361</v>
      </c>
      <c r="AD90" s="18"/>
    </row>
    <row r="91" spans="1:41" x14ac:dyDescent="0.2">
      <c r="D91" s="18"/>
      <c r="E91" s="18"/>
      <c r="F91" s="18"/>
      <c r="G91" s="18"/>
      <c r="H91" s="18"/>
      <c r="I91" s="18"/>
      <c r="J91" s="18"/>
      <c r="K91" s="18"/>
      <c r="L91" s="18"/>
      <c r="M91" s="18"/>
      <c r="N91" s="18"/>
      <c r="O91" s="18"/>
      <c r="P91" s="113"/>
      <c r="Q91" s="113"/>
      <c r="R91" s="113"/>
      <c r="S91" s="113"/>
      <c r="T91" s="113"/>
      <c r="U91" s="113"/>
      <c r="V91" s="113"/>
      <c r="W91" s="113"/>
      <c r="X91" s="113"/>
      <c r="Y91" s="113"/>
      <c r="Z91" s="113"/>
      <c r="AA91" s="113"/>
      <c r="AB91" s="18"/>
      <c r="AC91" s="18"/>
      <c r="AD91" s="18"/>
      <c r="AH91" s="18"/>
      <c r="AJ91" s="18"/>
    </row>
    <row r="92" spans="1:41" x14ac:dyDescent="0.2">
      <c r="D92" s="18"/>
      <c r="E92" s="18"/>
      <c r="F92" s="18"/>
      <c r="G92" s="18"/>
      <c r="H92" s="18"/>
      <c r="I92" s="18"/>
      <c r="J92" s="18"/>
      <c r="K92" s="18"/>
      <c r="L92" s="18"/>
      <c r="M92" s="18"/>
      <c r="N92" s="18"/>
      <c r="O92" s="18"/>
      <c r="P92" s="113"/>
      <c r="Q92" s="113"/>
      <c r="R92" s="113"/>
      <c r="S92" s="113"/>
      <c r="T92" s="113"/>
      <c r="U92" s="113"/>
      <c r="V92" s="113"/>
      <c r="W92" s="113"/>
      <c r="X92" s="113"/>
      <c r="Y92" s="113"/>
      <c r="Z92" s="113"/>
      <c r="AA92" s="113"/>
      <c r="AB92" s="18"/>
      <c r="AC92" s="18"/>
      <c r="AD92" s="18"/>
      <c r="AH92" s="18"/>
      <c r="AJ92" s="18"/>
    </row>
    <row r="93" spans="1:41" x14ac:dyDescent="0.2">
      <c r="D93" s="18"/>
      <c r="E93" s="18"/>
      <c r="F93" s="18"/>
      <c r="G93" s="18"/>
      <c r="H93" s="18"/>
      <c r="I93" s="18"/>
      <c r="J93" s="18"/>
      <c r="K93" s="18"/>
      <c r="L93" s="18"/>
      <c r="M93" s="18"/>
      <c r="N93" s="18"/>
      <c r="O93" s="18"/>
      <c r="P93" s="113"/>
      <c r="Q93" s="113"/>
      <c r="R93" s="113"/>
      <c r="S93" s="113"/>
      <c r="T93" s="113"/>
      <c r="U93" s="113"/>
      <c r="V93" s="113"/>
      <c r="W93" s="113"/>
      <c r="X93" s="113"/>
      <c r="Y93" s="113"/>
      <c r="Z93" s="113"/>
      <c r="AA93" s="113"/>
      <c r="AB93" s="18"/>
      <c r="AC93" s="18"/>
      <c r="AD93" s="18"/>
      <c r="AH93" s="18"/>
      <c r="AJ93" s="18"/>
    </row>
    <row r="94" spans="1:41" x14ac:dyDescent="0.2">
      <c r="H94" s="22"/>
      <c r="AH94" s="18"/>
      <c r="AJ94" s="18"/>
    </row>
    <row r="95" spans="1:41" x14ac:dyDescent="0.2">
      <c r="H95" s="22"/>
      <c r="AH95" s="18"/>
      <c r="AJ95" s="18"/>
    </row>
    <row r="96" spans="1:41" x14ac:dyDescent="0.2">
      <c r="H96" s="21"/>
      <c r="AH96" s="18"/>
      <c r="AJ96" s="18"/>
    </row>
    <row r="97" spans="2:36" x14ac:dyDescent="0.2">
      <c r="R97" s="123"/>
    </row>
    <row r="99" spans="2:36" x14ac:dyDescent="0.2">
      <c r="R99" s="113"/>
    </row>
    <row r="100" spans="2:36" x14ac:dyDescent="0.2">
      <c r="R100" s="113"/>
    </row>
    <row r="101" spans="2:36" x14ac:dyDescent="0.2">
      <c r="B101" s="19"/>
      <c r="C101" s="23"/>
      <c r="D101" s="18"/>
      <c r="E101" s="18"/>
      <c r="F101" s="18"/>
      <c r="G101" s="18"/>
      <c r="H101" s="18"/>
      <c r="I101" s="18"/>
      <c r="AD101" s="18"/>
      <c r="AH101" s="18"/>
      <c r="AJ101" s="18"/>
    </row>
    <row r="102" spans="2:36" x14ac:dyDescent="0.2">
      <c r="B102" s="19"/>
      <c r="C102" s="23"/>
      <c r="D102" s="18"/>
      <c r="E102" s="18"/>
      <c r="F102" s="18"/>
      <c r="G102" s="18"/>
      <c r="H102" s="18"/>
      <c r="I102" s="18"/>
      <c r="AD102" s="18"/>
    </row>
    <row r="104" spans="2:36" x14ac:dyDescent="0.2">
      <c r="AH104" s="18"/>
      <c r="AJ104" s="18"/>
    </row>
    <row r="106" spans="2:36" x14ac:dyDescent="0.2">
      <c r="AH106" s="18"/>
      <c r="AJ106" s="18"/>
    </row>
    <row r="107" spans="2:36" x14ac:dyDescent="0.2">
      <c r="AH107" s="18"/>
      <c r="AJ107" s="18"/>
    </row>
    <row r="108" spans="2:36" x14ac:dyDescent="0.2">
      <c r="AH108" s="18"/>
      <c r="AJ108" s="18"/>
    </row>
    <row r="109" spans="2:36" x14ac:dyDescent="0.2">
      <c r="AH109" s="18"/>
      <c r="AJ109" s="18"/>
    </row>
    <row r="110" spans="2:36" x14ac:dyDescent="0.2">
      <c r="AH110" s="18"/>
      <c r="AJ110" s="18"/>
    </row>
    <row r="111" spans="2:36" x14ac:dyDescent="0.2">
      <c r="AH111" s="18"/>
      <c r="AJ111" s="18"/>
    </row>
    <row r="116" spans="34:36" x14ac:dyDescent="0.2">
      <c r="AH116" s="18"/>
      <c r="AJ116" s="18"/>
    </row>
    <row r="119" spans="34:36" x14ac:dyDescent="0.2">
      <c r="AH119" s="18"/>
      <c r="AJ119" s="18"/>
    </row>
    <row r="121" spans="34:36" x14ac:dyDescent="0.2">
      <c r="AH121" s="18"/>
      <c r="AJ121" s="18"/>
    </row>
    <row r="122" spans="34:36" x14ac:dyDescent="0.2">
      <c r="AH122" s="18"/>
      <c r="AJ122" s="18"/>
    </row>
    <row r="123" spans="34:36" x14ac:dyDescent="0.2">
      <c r="AH123" s="18"/>
      <c r="AJ123" s="18"/>
    </row>
    <row r="124" spans="34:36" x14ac:dyDescent="0.2">
      <c r="AH124" s="18"/>
      <c r="AJ124" s="18"/>
    </row>
    <row r="125" spans="34:36" x14ac:dyDescent="0.2">
      <c r="AJ125" s="18"/>
    </row>
    <row r="126" spans="34:36" x14ac:dyDescent="0.2">
      <c r="AH126" s="18"/>
      <c r="AJ126" s="18"/>
    </row>
    <row r="131" spans="34:36" x14ac:dyDescent="0.2">
      <c r="AH131" s="18"/>
      <c r="AJ131" s="18"/>
    </row>
    <row r="134" spans="34:36" x14ac:dyDescent="0.2">
      <c r="AH134" s="18"/>
      <c r="AJ134" s="18"/>
    </row>
    <row r="136" spans="34:36" x14ac:dyDescent="0.2">
      <c r="AH136" s="18"/>
      <c r="AJ136" s="18"/>
    </row>
    <row r="137" spans="34:36" x14ac:dyDescent="0.2">
      <c r="AH137" s="18"/>
      <c r="AJ137" s="18"/>
    </row>
    <row r="138" spans="34:36" x14ac:dyDescent="0.2">
      <c r="AH138" s="18"/>
      <c r="AJ138" s="18"/>
    </row>
    <row r="139" spans="34:36" x14ac:dyDescent="0.2">
      <c r="AH139" s="18"/>
      <c r="AJ139" s="18"/>
    </row>
    <row r="140" spans="34:36" x14ac:dyDescent="0.2">
      <c r="AH140" s="18"/>
      <c r="AJ140" s="18"/>
    </row>
    <row r="141" spans="34:36" x14ac:dyDescent="0.2">
      <c r="AH141" s="18"/>
      <c r="AJ141" s="18"/>
    </row>
    <row r="146" spans="34:36" x14ac:dyDescent="0.2">
      <c r="AH146" s="18"/>
      <c r="AJ146" s="18"/>
    </row>
    <row r="149" spans="34:36" x14ac:dyDescent="0.2">
      <c r="AH149" s="18"/>
      <c r="AJ149" s="18"/>
    </row>
    <row r="151" spans="34:36" x14ac:dyDescent="0.2">
      <c r="AH151" s="18"/>
      <c r="AJ151" s="18"/>
    </row>
    <row r="152" spans="34:36" x14ac:dyDescent="0.2">
      <c r="AH152" s="18"/>
      <c r="AJ152" s="18"/>
    </row>
    <row r="153" spans="34:36" x14ac:dyDescent="0.2">
      <c r="AH153" s="18"/>
      <c r="AJ153" s="18"/>
    </row>
    <row r="154" spans="34:36" x14ac:dyDescent="0.2">
      <c r="AH154" s="18"/>
      <c r="AJ154" s="18"/>
    </row>
    <row r="155" spans="34:36" x14ac:dyDescent="0.2">
      <c r="AH155" s="18"/>
    </row>
    <row r="156" spans="34:36" x14ac:dyDescent="0.2">
      <c r="AH156" s="18"/>
      <c r="AJ156" s="18"/>
    </row>
    <row r="161" spans="34:36" x14ac:dyDescent="0.2">
      <c r="AH161" s="18"/>
      <c r="AJ161" s="18"/>
    </row>
    <row r="164" spans="34:36" x14ac:dyDescent="0.2">
      <c r="AH164" s="18"/>
      <c r="AJ164" s="18"/>
    </row>
    <row r="166" spans="34:36" x14ac:dyDescent="0.2">
      <c r="AH166" s="18"/>
      <c r="AJ166" s="18"/>
    </row>
    <row r="167" spans="34:36" x14ac:dyDescent="0.2">
      <c r="AH167" s="18"/>
      <c r="AJ167" s="18"/>
    </row>
    <row r="168" spans="34:36" x14ac:dyDescent="0.2">
      <c r="AH168" s="18"/>
      <c r="AJ168" s="18"/>
    </row>
  </sheetData>
  <mergeCells count="18">
    <mergeCell ref="T1:U1"/>
    <mergeCell ref="V1:W1"/>
    <mergeCell ref="X1:Y1"/>
    <mergeCell ref="A43:A44"/>
    <mergeCell ref="A83:A90"/>
    <mergeCell ref="AB1:AC1"/>
    <mergeCell ref="A1:A2"/>
    <mergeCell ref="B1:B2"/>
    <mergeCell ref="C1:C2"/>
    <mergeCell ref="D1:E1"/>
    <mergeCell ref="F1:G1"/>
    <mergeCell ref="H1:I1"/>
    <mergeCell ref="J1:K1"/>
    <mergeCell ref="L1:M1"/>
    <mergeCell ref="N1:O1"/>
    <mergeCell ref="P1:Q1"/>
    <mergeCell ref="R1:S1"/>
    <mergeCell ref="Z1:AA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0"/>
  <sheetViews>
    <sheetView zoomScaleNormal="100" workbookViewId="0">
      <pane xSplit="3" ySplit="2" topLeftCell="K3" activePane="bottomRight" state="frozenSplit"/>
      <selection pane="topRight" activeCell="AB1" sqref="AB1"/>
      <selection pane="bottomLeft" activeCell="A2" sqref="A2"/>
      <selection pane="bottomRight" activeCell="P13" sqref="P13:AA36"/>
    </sheetView>
  </sheetViews>
  <sheetFormatPr defaultRowHeight="12" x14ac:dyDescent="0.2"/>
  <cols>
    <col min="1" max="1" width="13" style="1" customWidth="1"/>
    <col min="2" max="2" width="22.28515625" style="1" customWidth="1"/>
    <col min="3" max="3" width="27.28515625" style="1" customWidth="1"/>
    <col min="4" max="4" width="9.140625" style="1"/>
    <col min="5" max="5" width="9.140625" style="18"/>
    <col min="6" max="6" width="9.140625" style="1" customWidth="1"/>
    <col min="7" max="7" width="9.140625" style="18" customWidth="1"/>
    <col min="8" max="8" width="9.140625" style="1" customWidth="1"/>
    <col min="9" max="9" width="9.140625" style="18" customWidth="1"/>
    <col min="10" max="10" width="9.140625" style="1" customWidth="1"/>
    <col min="11" max="11" width="9.140625" style="18" customWidth="1"/>
    <col min="12" max="17" width="9.140625" style="1" customWidth="1"/>
    <col min="18" max="27" width="9.140625" style="112" customWidth="1"/>
    <col min="28" max="31" width="9.140625" style="1"/>
    <col min="32" max="32" width="48.140625" style="1" customWidth="1"/>
    <col min="33" max="16384" width="9.140625" style="1"/>
  </cols>
  <sheetData>
    <row r="1" spans="1:41" x14ac:dyDescent="0.2">
      <c r="A1" s="236" t="s">
        <v>0</v>
      </c>
      <c r="B1" s="236" t="s">
        <v>1</v>
      </c>
      <c r="C1" s="237" t="s">
        <v>2</v>
      </c>
      <c r="D1" s="238">
        <v>42552</v>
      </c>
      <c r="E1" s="239"/>
      <c r="F1" s="238">
        <v>42583</v>
      </c>
      <c r="G1" s="239"/>
      <c r="H1" s="238">
        <v>42614</v>
      </c>
      <c r="I1" s="239"/>
      <c r="J1" s="238">
        <v>42644</v>
      </c>
      <c r="K1" s="239"/>
      <c r="L1" s="238">
        <v>42675</v>
      </c>
      <c r="M1" s="239"/>
      <c r="N1" s="238">
        <v>42705</v>
      </c>
      <c r="O1" s="239"/>
      <c r="P1" s="238">
        <v>42736</v>
      </c>
      <c r="Q1" s="239"/>
      <c r="R1" s="240">
        <v>42767</v>
      </c>
      <c r="S1" s="241"/>
      <c r="T1" s="240">
        <v>42795</v>
      </c>
      <c r="U1" s="241"/>
      <c r="V1" s="240">
        <v>42826</v>
      </c>
      <c r="W1" s="241"/>
      <c r="X1" s="240">
        <v>42856</v>
      </c>
      <c r="Y1" s="241"/>
      <c r="Z1" s="240">
        <v>42887</v>
      </c>
      <c r="AA1" s="241"/>
      <c r="AB1" s="235" t="s">
        <v>13</v>
      </c>
      <c r="AC1" s="235"/>
    </row>
    <row r="2" spans="1:41" ht="58.5" customHeight="1" x14ac:dyDescent="0.2">
      <c r="A2" s="236"/>
      <c r="B2" s="236"/>
      <c r="C2" s="237"/>
      <c r="D2" s="9" t="s">
        <v>3</v>
      </c>
      <c r="E2" s="56" t="s">
        <v>20</v>
      </c>
      <c r="F2" s="9" t="s">
        <v>3</v>
      </c>
      <c r="G2" s="56" t="s">
        <v>20</v>
      </c>
      <c r="H2" s="9" t="s">
        <v>3</v>
      </c>
      <c r="I2" s="56" t="s">
        <v>20</v>
      </c>
      <c r="J2" s="9" t="s">
        <v>3</v>
      </c>
      <c r="K2" s="56" t="s">
        <v>20</v>
      </c>
      <c r="L2" s="9" t="s">
        <v>3</v>
      </c>
      <c r="M2" s="9" t="s">
        <v>20</v>
      </c>
      <c r="N2" s="9" t="s">
        <v>3</v>
      </c>
      <c r="O2" s="9" t="s">
        <v>20</v>
      </c>
      <c r="P2" s="9" t="s">
        <v>3</v>
      </c>
      <c r="Q2" s="9" t="s">
        <v>20</v>
      </c>
      <c r="R2" s="116" t="s">
        <v>3</v>
      </c>
      <c r="S2" s="116" t="s">
        <v>20</v>
      </c>
      <c r="T2" s="116" t="s">
        <v>3</v>
      </c>
      <c r="U2" s="116" t="s">
        <v>20</v>
      </c>
      <c r="V2" s="116" t="s">
        <v>3</v>
      </c>
      <c r="W2" s="116" t="s">
        <v>20</v>
      </c>
      <c r="X2" s="116" t="s">
        <v>3</v>
      </c>
      <c r="Y2" s="116" t="s">
        <v>20</v>
      </c>
      <c r="Z2" s="116" t="s">
        <v>3</v>
      </c>
      <c r="AA2" s="116" t="s">
        <v>20</v>
      </c>
      <c r="AB2" s="14" t="s">
        <v>3</v>
      </c>
      <c r="AC2" s="14" t="s">
        <v>20</v>
      </c>
    </row>
    <row r="3" spans="1:41" x14ac:dyDescent="0.2">
      <c r="A3" s="10">
        <v>309</v>
      </c>
      <c r="B3" s="10" t="s">
        <v>23</v>
      </c>
      <c r="C3" s="10" t="s">
        <v>18</v>
      </c>
      <c r="D3" s="46">
        <v>351</v>
      </c>
      <c r="E3" s="47">
        <v>99008</v>
      </c>
      <c r="F3" s="46">
        <v>348</v>
      </c>
      <c r="G3" s="47">
        <v>108454</v>
      </c>
      <c r="H3" s="46">
        <v>435</v>
      </c>
      <c r="I3" s="47">
        <v>128913</v>
      </c>
      <c r="J3" s="46">
        <v>344</v>
      </c>
      <c r="K3" s="47">
        <v>106637</v>
      </c>
      <c r="L3" s="46">
        <v>264</v>
      </c>
      <c r="M3" s="47">
        <v>76747</v>
      </c>
      <c r="N3" s="46">
        <v>181</v>
      </c>
      <c r="O3" s="47">
        <v>62106</v>
      </c>
      <c r="P3" s="46">
        <v>226</v>
      </c>
      <c r="Q3" s="47">
        <v>71468</v>
      </c>
      <c r="R3" s="117">
        <v>243</v>
      </c>
      <c r="S3" s="118">
        <v>79931</v>
      </c>
      <c r="T3" s="117">
        <v>263</v>
      </c>
      <c r="U3" s="118">
        <v>92243</v>
      </c>
      <c r="V3" s="117">
        <v>212</v>
      </c>
      <c r="W3" s="118">
        <v>69735</v>
      </c>
      <c r="X3" s="117">
        <v>287</v>
      </c>
      <c r="Y3" s="118">
        <v>95326</v>
      </c>
      <c r="Z3" s="117">
        <v>286</v>
      </c>
      <c r="AA3" s="118">
        <v>103806</v>
      </c>
      <c r="AB3" s="46">
        <f>SUMIF($D$2:$AA$2, "No. of Dwelling Units Approved", D3:AA3)</f>
        <v>3440</v>
      </c>
      <c r="AC3" s="47">
        <f>SUMIF($D$2:$AA$2, "Value of Approvals ($000)", D3:AA3)</f>
        <v>1094374</v>
      </c>
      <c r="AD3" s="18"/>
      <c r="AE3" s="18"/>
    </row>
    <row r="4" spans="1:41" x14ac:dyDescent="0.2">
      <c r="A4" s="10"/>
      <c r="B4" s="10"/>
      <c r="C4" s="10" t="s">
        <v>109</v>
      </c>
      <c r="D4" s="46">
        <v>144</v>
      </c>
      <c r="E4" s="47">
        <v>28822</v>
      </c>
      <c r="F4" s="46">
        <v>62</v>
      </c>
      <c r="G4" s="47">
        <v>15800</v>
      </c>
      <c r="H4" s="46">
        <v>155</v>
      </c>
      <c r="I4" s="47">
        <v>36389</v>
      </c>
      <c r="J4" s="46">
        <v>80</v>
      </c>
      <c r="K4" s="47">
        <v>17741</v>
      </c>
      <c r="L4" s="46">
        <v>101</v>
      </c>
      <c r="M4" s="47">
        <v>20669</v>
      </c>
      <c r="N4" s="46">
        <v>140</v>
      </c>
      <c r="O4" s="47">
        <v>33648</v>
      </c>
      <c r="P4" s="46">
        <v>74</v>
      </c>
      <c r="Q4" s="47">
        <v>20737</v>
      </c>
      <c r="R4" s="117">
        <v>48</v>
      </c>
      <c r="S4" s="118">
        <v>11068</v>
      </c>
      <c r="T4" s="117">
        <v>105</v>
      </c>
      <c r="U4" s="118">
        <v>28926</v>
      </c>
      <c r="V4" s="117">
        <v>253</v>
      </c>
      <c r="W4" s="118">
        <v>57079</v>
      </c>
      <c r="X4" s="117">
        <v>93</v>
      </c>
      <c r="Y4" s="118">
        <v>21096</v>
      </c>
      <c r="Z4" s="117">
        <v>84</v>
      </c>
      <c r="AA4" s="118">
        <v>22093</v>
      </c>
      <c r="AB4" s="46">
        <f>SUMIF($D$2:$AA$2, "No. of Dwelling Units Approved", D4:AA4)</f>
        <v>1339</v>
      </c>
      <c r="AC4" s="47">
        <f t="shared" ref="AC4:AC36" si="0">SUMIF($D$2:$AA$2, "Value of Approvals ($000)", D4:AA4)</f>
        <v>314068</v>
      </c>
      <c r="AD4" s="18"/>
      <c r="AE4" s="18"/>
    </row>
    <row r="5" spans="1:41" x14ac:dyDescent="0.2">
      <c r="A5" s="10"/>
      <c r="B5" s="10"/>
      <c r="C5" s="10" t="s">
        <v>110</v>
      </c>
      <c r="D5" s="46">
        <v>219</v>
      </c>
      <c r="E5" s="47">
        <v>76402</v>
      </c>
      <c r="F5" s="46">
        <v>609</v>
      </c>
      <c r="G5" s="47">
        <v>187261</v>
      </c>
      <c r="H5" s="46">
        <v>10</v>
      </c>
      <c r="I5" s="47">
        <v>3900</v>
      </c>
      <c r="J5" s="46">
        <v>0</v>
      </c>
      <c r="K5" s="47">
        <v>0</v>
      </c>
      <c r="L5" s="46">
        <v>115</v>
      </c>
      <c r="M5" s="47">
        <v>30000</v>
      </c>
      <c r="N5" s="46">
        <v>72</v>
      </c>
      <c r="O5" s="47">
        <v>24112</v>
      </c>
      <c r="P5" s="46">
        <v>129</v>
      </c>
      <c r="Q5" s="47">
        <v>103900</v>
      </c>
      <c r="R5" s="117">
        <v>625</v>
      </c>
      <c r="S5" s="118">
        <v>776000</v>
      </c>
      <c r="T5" s="117">
        <v>31</v>
      </c>
      <c r="U5" s="118">
        <v>20000</v>
      </c>
      <c r="V5" s="117">
        <v>183</v>
      </c>
      <c r="W5" s="118">
        <v>50000</v>
      </c>
      <c r="X5" s="117">
        <v>124</v>
      </c>
      <c r="Y5" s="118">
        <v>36200</v>
      </c>
      <c r="Z5" s="117">
        <v>19</v>
      </c>
      <c r="AA5" s="118">
        <v>9795</v>
      </c>
      <c r="AB5" s="46">
        <f>SUMIF($D$2:$AA$2, "No. of Dwelling Units Approved", D5:AA5)</f>
        <v>2136</v>
      </c>
      <c r="AC5" s="47">
        <f t="shared" ref="AC5" si="1">SUMIF($D$2:$AA$2, "Value of Approvals ($000)", D5:AA5)</f>
        <v>1317570</v>
      </c>
      <c r="AD5" s="18"/>
      <c r="AE5" s="18"/>
    </row>
    <row r="6" spans="1:41" x14ac:dyDescent="0.2">
      <c r="A6" s="10"/>
      <c r="B6" s="10"/>
      <c r="C6" s="10" t="s">
        <v>19</v>
      </c>
      <c r="D6" s="46">
        <v>714</v>
      </c>
      <c r="E6" s="47">
        <v>204232</v>
      </c>
      <c r="F6" s="46">
        <v>1019</v>
      </c>
      <c r="G6" s="47">
        <v>311516</v>
      </c>
      <c r="H6" s="46">
        <v>600</v>
      </c>
      <c r="I6" s="47">
        <v>169201</v>
      </c>
      <c r="J6" s="46">
        <v>424</v>
      </c>
      <c r="K6" s="47">
        <v>124378</v>
      </c>
      <c r="L6" s="46">
        <v>480</v>
      </c>
      <c r="M6" s="47">
        <v>127416</v>
      </c>
      <c r="N6" s="46">
        <v>393</v>
      </c>
      <c r="O6" s="47">
        <v>119866</v>
      </c>
      <c r="P6" s="46">
        <v>429</v>
      </c>
      <c r="Q6" s="47">
        <v>196105</v>
      </c>
      <c r="R6" s="117">
        <v>916</v>
      </c>
      <c r="S6" s="118">
        <v>866999</v>
      </c>
      <c r="T6" s="117">
        <v>399</v>
      </c>
      <c r="U6" s="118">
        <v>141170</v>
      </c>
      <c r="V6" s="117">
        <v>648</v>
      </c>
      <c r="W6" s="118">
        <v>176815</v>
      </c>
      <c r="X6" s="117">
        <v>504</v>
      </c>
      <c r="Y6" s="118">
        <v>152622</v>
      </c>
      <c r="Z6" s="117">
        <v>389</v>
      </c>
      <c r="AA6" s="118">
        <v>135694</v>
      </c>
      <c r="AB6" s="46">
        <f>SUMIF($D$2:$AA$2, "No. of Dwelling Units Approved", D6:AA6)</f>
        <v>6915</v>
      </c>
      <c r="AC6" s="47">
        <f t="shared" si="0"/>
        <v>2726014</v>
      </c>
      <c r="AD6" s="18"/>
      <c r="AE6" s="18"/>
    </row>
    <row r="7" spans="1:41" x14ac:dyDescent="0.2">
      <c r="A7" s="10"/>
      <c r="B7" s="10"/>
      <c r="C7" s="10" t="s">
        <v>14</v>
      </c>
      <c r="D7" s="46" t="s">
        <v>22</v>
      </c>
      <c r="E7" s="47">
        <v>12959</v>
      </c>
      <c r="F7" s="46" t="s">
        <v>22</v>
      </c>
      <c r="G7" s="47">
        <v>10934</v>
      </c>
      <c r="H7" s="46" t="s">
        <v>22</v>
      </c>
      <c r="I7" s="47">
        <v>13726</v>
      </c>
      <c r="J7" s="46" t="s">
        <v>22</v>
      </c>
      <c r="K7" s="47">
        <v>11161</v>
      </c>
      <c r="L7" s="46" t="s">
        <v>22</v>
      </c>
      <c r="M7" s="47">
        <v>14094</v>
      </c>
      <c r="N7" s="46" t="s">
        <v>22</v>
      </c>
      <c r="O7" s="47">
        <v>8347</v>
      </c>
      <c r="P7" s="46" t="s">
        <v>22</v>
      </c>
      <c r="Q7" s="47">
        <v>6649</v>
      </c>
      <c r="R7" s="117" t="s">
        <v>22</v>
      </c>
      <c r="S7" s="118">
        <v>9999</v>
      </c>
      <c r="T7" s="117" t="s">
        <v>22</v>
      </c>
      <c r="U7" s="118">
        <v>13363</v>
      </c>
      <c r="V7" s="117" t="s">
        <v>22</v>
      </c>
      <c r="W7" s="118">
        <v>12406</v>
      </c>
      <c r="X7" s="117" t="s">
        <v>22</v>
      </c>
      <c r="Y7" s="118">
        <v>14522</v>
      </c>
      <c r="Z7" s="117" t="s">
        <v>22</v>
      </c>
      <c r="AA7" s="118">
        <v>25182</v>
      </c>
      <c r="AB7" s="46" t="s">
        <v>22</v>
      </c>
      <c r="AC7" s="47">
        <f t="shared" si="0"/>
        <v>153342</v>
      </c>
      <c r="AD7" s="18"/>
      <c r="AE7" s="18"/>
      <c r="AH7" s="19"/>
      <c r="AI7" s="19"/>
      <c r="AJ7" s="19"/>
      <c r="AK7" s="19"/>
    </row>
    <row r="8" spans="1:41" x14ac:dyDescent="0.2">
      <c r="A8" s="10"/>
      <c r="B8" s="10"/>
      <c r="C8" s="10" t="s">
        <v>15</v>
      </c>
      <c r="D8" s="46" t="s">
        <v>22</v>
      </c>
      <c r="E8" s="47">
        <v>217191</v>
      </c>
      <c r="F8" s="46" t="s">
        <v>22</v>
      </c>
      <c r="G8" s="47">
        <v>322450</v>
      </c>
      <c r="H8" s="46" t="s">
        <v>22</v>
      </c>
      <c r="I8" s="47">
        <v>182927</v>
      </c>
      <c r="J8" s="46" t="s">
        <v>22</v>
      </c>
      <c r="K8" s="47">
        <v>135539</v>
      </c>
      <c r="L8" s="46" t="s">
        <v>22</v>
      </c>
      <c r="M8" s="47">
        <v>141510</v>
      </c>
      <c r="N8" s="46" t="s">
        <v>22</v>
      </c>
      <c r="O8" s="47">
        <v>128213</v>
      </c>
      <c r="P8" s="46" t="s">
        <v>22</v>
      </c>
      <c r="Q8" s="47">
        <v>202755</v>
      </c>
      <c r="R8" s="117" t="s">
        <v>22</v>
      </c>
      <c r="S8" s="118">
        <v>876998</v>
      </c>
      <c r="T8" s="117" t="s">
        <v>22</v>
      </c>
      <c r="U8" s="118">
        <v>154532</v>
      </c>
      <c r="V8" s="117" t="s">
        <v>22</v>
      </c>
      <c r="W8" s="118">
        <v>189221</v>
      </c>
      <c r="X8" s="117" t="s">
        <v>22</v>
      </c>
      <c r="Y8" s="118">
        <v>167144</v>
      </c>
      <c r="Z8" s="117" t="s">
        <v>22</v>
      </c>
      <c r="AA8" s="118">
        <v>160876</v>
      </c>
      <c r="AB8" s="46" t="s">
        <v>22</v>
      </c>
      <c r="AC8" s="47">
        <f t="shared" si="0"/>
        <v>2879356</v>
      </c>
      <c r="AD8" s="18"/>
      <c r="AE8" s="18"/>
      <c r="AH8" s="19"/>
      <c r="AI8" s="19"/>
      <c r="AJ8" s="19"/>
      <c r="AK8" s="19"/>
      <c r="AL8" s="19"/>
      <c r="AM8" s="19"/>
      <c r="AN8" s="19"/>
      <c r="AO8" s="19"/>
    </row>
    <row r="9" spans="1:41" x14ac:dyDescent="0.2">
      <c r="A9" s="10"/>
      <c r="B9" s="10"/>
      <c r="C9" s="10" t="s">
        <v>16</v>
      </c>
      <c r="D9" s="46" t="s">
        <v>22</v>
      </c>
      <c r="E9" s="47">
        <v>81154</v>
      </c>
      <c r="F9" s="46" t="s">
        <v>22</v>
      </c>
      <c r="G9" s="47">
        <v>262678</v>
      </c>
      <c r="H9" s="46" t="s">
        <v>22</v>
      </c>
      <c r="I9" s="47">
        <v>75844</v>
      </c>
      <c r="J9" s="46" t="s">
        <v>22</v>
      </c>
      <c r="K9" s="47">
        <v>61243</v>
      </c>
      <c r="L9" s="46" t="s">
        <v>22</v>
      </c>
      <c r="M9" s="47">
        <v>72395</v>
      </c>
      <c r="N9" s="46" t="s">
        <v>22</v>
      </c>
      <c r="O9" s="47">
        <v>81696</v>
      </c>
      <c r="P9" s="46" t="s">
        <v>22</v>
      </c>
      <c r="Q9" s="47">
        <v>26015</v>
      </c>
      <c r="R9" s="117" t="s">
        <v>22</v>
      </c>
      <c r="S9" s="118">
        <v>210667</v>
      </c>
      <c r="T9" s="117" t="s">
        <v>22</v>
      </c>
      <c r="U9" s="118">
        <v>59007</v>
      </c>
      <c r="V9" s="117" t="s">
        <v>22</v>
      </c>
      <c r="W9" s="118">
        <v>45829</v>
      </c>
      <c r="X9" s="117" t="s">
        <v>22</v>
      </c>
      <c r="Y9" s="118">
        <v>450150</v>
      </c>
      <c r="Z9" s="117" t="s">
        <v>22</v>
      </c>
      <c r="AA9" s="118">
        <v>265922</v>
      </c>
      <c r="AB9" s="46" t="s">
        <v>22</v>
      </c>
      <c r="AC9" s="47">
        <f>SUMIF($D$2:$AA$2, "Value of Approvals ($000)", D9:AA9)</f>
        <v>1692600</v>
      </c>
      <c r="AD9" s="18"/>
      <c r="AE9" s="18"/>
      <c r="AH9" s="28"/>
      <c r="AI9" s="18"/>
      <c r="AJ9" s="28"/>
      <c r="AK9" s="18"/>
    </row>
    <row r="10" spans="1:41" x14ac:dyDescent="0.2">
      <c r="A10" s="10"/>
      <c r="B10" s="10"/>
      <c r="C10" s="10" t="s">
        <v>17</v>
      </c>
      <c r="D10" s="46" t="s">
        <v>22</v>
      </c>
      <c r="E10" s="47">
        <v>298344</v>
      </c>
      <c r="F10" s="46" t="s">
        <v>22</v>
      </c>
      <c r="G10" s="47">
        <v>585128</v>
      </c>
      <c r="H10" s="46" t="s">
        <v>22</v>
      </c>
      <c r="I10" s="47">
        <v>258771</v>
      </c>
      <c r="J10" s="46" t="s">
        <v>22</v>
      </c>
      <c r="K10" s="47">
        <v>196782</v>
      </c>
      <c r="L10" s="46" t="s">
        <v>22</v>
      </c>
      <c r="M10" s="47">
        <v>213905</v>
      </c>
      <c r="N10" s="46" t="s">
        <v>22</v>
      </c>
      <c r="O10" s="47">
        <v>209909</v>
      </c>
      <c r="P10" s="46" t="s">
        <v>22</v>
      </c>
      <c r="Q10" s="47">
        <v>228770</v>
      </c>
      <c r="R10" s="117" t="s">
        <v>22</v>
      </c>
      <c r="S10" s="118">
        <v>1087665</v>
      </c>
      <c r="T10" s="117" t="s">
        <v>22</v>
      </c>
      <c r="U10" s="118">
        <v>213539</v>
      </c>
      <c r="V10" s="117" t="s">
        <v>22</v>
      </c>
      <c r="W10" s="118">
        <v>235050</v>
      </c>
      <c r="X10" s="117" t="s">
        <v>22</v>
      </c>
      <c r="Y10" s="118">
        <v>617294</v>
      </c>
      <c r="Z10" s="117" t="s">
        <v>22</v>
      </c>
      <c r="AA10" s="118">
        <v>426798</v>
      </c>
      <c r="AB10" s="46" t="s">
        <v>22</v>
      </c>
      <c r="AC10" s="47">
        <f t="shared" si="0"/>
        <v>4571955</v>
      </c>
      <c r="AD10" s="18"/>
      <c r="AE10" s="18"/>
      <c r="AG10" s="19"/>
      <c r="AH10" s="19"/>
      <c r="AI10" s="18"/>
      <c r="AJ10" s="19"/>
      <c r="AK10" s="18"/>
      <c r="AL10" s="19"/>
      <c r="AM10" s="18"/>
      <c r="AO10" s="18"/>
    </row>
    <row r="11" spans="1:41" x14ac:dyDescent="0.2">
      <c r="A11" s="3"/>
      <c r="B11" s="3"/>
      <c r="C11" s="3"/>
      <c r="D11" s="44"/>
      <c r="E11" s="45"/>
      <c r="F11" s="44"/>
      <c r="G11" s="45"/>
      <c r="H11" s="45"/>
      <c r="I11" s="45"/>
      <c r="J11" s="45"/>
      <c r="K11" s="45"/>
      <c r="L11" s="45"/>
      <c r="M11" s="45"/>
      <c r="N11" s="45"/>
      <c r="O11" s="45"/>
      <c r="P11" s="45"/>
      <c r="Q11" s="45"/>
      <c r="R11" s="125"/>
      <c r="S11" s="125"/>
      <c r="T11" s="125"/>
      <c r="U11" s="125"/>
      <c r="V11" s="125"/>
      <c r="W11" s="125"/>
      <c r="X11" s="125"/>
      <c r="Y11" s="125"/>
      <c r="Z11" s="124"/>
      <c r="AA11" s="126"/>
      <c r="AB11" s="67"/>
      <c r="AC11" s="51"/>
      <c r="AD11" s="18"/>
      <c r="AE11" s="18"/>
      <c r="AH11" s="18"/>
      <c r="AI11" s="18"/>
      <c r="AJ11" s="18"/>
      <c r="AK11" s="18"/>
      <c r="AM11" s="108"/>
      <c r="AO11" s="18"/>
    </row>
    <row r="12" spans="1:41" x14ac:dyDescent="0.2">
      <c r="A12" s="16" t="s">
        <v>107</v>
      </c>
      <c r="B12" s="8"/>
      <c r="C12" s="8"/>
      <c r="D12" s="77"/>
      <c r="E12" s="59"/>
      <c r="F12" s="77"/>
      <c r="G12" s="59"/>
      <c r="H12" s="59"/>
      <c r="I12" s="59"/>
      <c r="J12" s="59"/>
      <c r="K12" s="59"/>
      <c r="L12" s="59"/>
      <c r="M12" s="59"/>
      <c r="N12" s="59"/>
      <c r="O12" s="59"/>
      <c r="P12" s="59"/>
      <c r="Q12" s="59"/>
      <c r="R12" s="129"/>
      <c r="S12" s="129"/>
      <c r="T12" s="129"/>
      <c r="U12" s="129"/>
      <c r="V12" s="129"/>
      <c r="W12" s="129"/>
      <c r="X12" s="129"/>
      <c r="Y12" s="129"/>
      <c r="Z12" s="130"/>
      <c r="AA12" s="130"/>
      <c r="AB12" s="77"/>
      <c r="AC12" s="77"/>
      <c r="AD12" s="18"/>
      <c r="AE12" s="18"/>
      <c r="AI12" s="18"/>
      <c r="AJ12" s="28"/>
      <c r="AK12" s="28"/>
      <c r="AM12" s="108"/>
      <c r="AO12" s="18"/>
    </row>
    <row r="13" spans="1:41" x14ac:dyDescent="0.2">
      <c r="A13" s="2">
        <v>31101</v>
      </c>
      <c r="B13" s="2" t="s">
        <v>24</v>
      </c>
      <c r="C13" s="2" t="s">
        <v>18</v>
      </c>
      <c r="D13" s="40">
        <v>3</v>
      </c>
      <c r="E13" s="41">
        <v>1482</v>
      </c>
      <c r="F13" s="40">
        <v>9</v>
      </c>
      <c r="G13" s="41">
        <v>1714</v>
      </c>
      <c r="H13" s="40">
        <v>4</v>
      </c>
      <c r="I13" s="41">
        <v>948</v>
      </c>
      <c r="J13" s="40">
        <v>0</v>
      </c>
      <c r="K13" s="41">
        <v>0</v>
      </c>
      <c r="L13" s="40">
        <v>8</v>
      </c>
      <c r="M13" s="41">
        <v>2060</v>
      </c>
      <c r="N13" s="40">
        <v>7</v>
      </c>
      <c r="O13" s="41">
        <v>1631</v>
      </c>
      <c r="P13" s="40">
        <v>2</v>
      </c>
      <c r="Q13" s="41">
        <v>349</v>
      </c>
      <c r="R13" s="70">
        <v>5</v>
      </c>
      <c r="S13" s="66">
        <v>1339</v>
      </c>
      <c r="T13" s="70">
        <v>6</v>
      </c>
      <c r="U13" s="66">
        <v>1471</v>
      </c>
      <c r="V13" s="70">
        <v>7</v>
      </c>
      <c r="W13" s="66">
        <v>1335</v>
      </c>
      <c r="X13" s="70">
        <v>7</v>
      </c>
      <c r="Y13" s="66">
        <v>1507</v>
      </c>
      <c r="Z13" s="70">
        <v>6</v>
      </c>
      <c r="AA13" s="66">
        <v>1458</v>
      </c>
      <c r="AB13" s="42">
        <f>SUMIF($D$2:$AA$2, "No. of Dwelling Units Approved", D13:AA13)</f>
        <v>64</v>
      </c>
      <c r="AC13" s="43">
        <f t="shared" si="0"/>
        <v>15294</v>
      </c>
      <c r="AD13" s="18"/>
      <c r="AE13" s="18"/>
      <c r="AI13" s="18"/>
      <c r="AK13" s="18"/>
      <c r="AM13" s="108"/>
      <c r="AO13" s="18"/>
    </row>
    <row r="14" spans="1:41" x14ac:dyDescent="0.2">
      <c r="A14" s="2"/>
      <c r="B14" s="2"/>
      <c r="C14" s="2" t="s">
        <v>109</v>
      </c>
      <c r="D14" s="40">
        <v>2</v>
      </c>
      <c r="E14" s="41">
        <v>319</v>
      </c>
      <c r="F14" s="40">
        <v>0</v>
      </c>
      <c r="G14" s="41">
        <v>0</v>
      </c>
      <c r="H14" s="40">
        <v>2</v>
      </c>
      <c r="I14" s="41">
        <v>333</v>
      </c>
      <c r="J14" s="40">
        <v>0</v>
      </c>
      <c r="K14" s="41">
        <v>0</v>
      </c>
      <c r="L14" s="40">
        <v>0</v>
      </c>
      <c r="M14" s="41">
        <v>0</v>
      </c>
      <c r="N14" s="40">
        <v>2</v>
      </c>
      <c r="O14" s="41">
        <v>333</v>
      </c>
      <c r="P14" s="40">
        <v>0</v>
      </c>
      <c r="Q14" s="41">
        <v>0</v>
      </c>
      <c r="R14" s="70">
        <v>2</v>
      </c>
      <c r="S14" s="66">
        <v>310</v>
      </c>
      <c r="T14" s="70">
        <v>0</v>
      </c>
      <c r="U14" s="66">
        <v>0</v>
      </c>
      <c r="V14" s="70">
        <v>0</v>
      </c>
      <c r="W14" s="66">
        <v>0</v>
      </c>
      <c r="X14" s="70">
        <v>2</v>
      </c>
      <c r="Y14" s="66">
        <v>398</v>
      </c>
      <c r="Z14" s="70">
        <v>79</v>
      </c>
      <c r="AA14" s="66">
        <v>25415</v>
      </c>
      <c r="AB14" s="42">
        <f>SUMIF($D$2:$AA$2, "No. of Dwelling Units Approved", D14:AA14)</f>
        <v>89</v>
      </c>
      <c r="AC14" s="43">
        <f t="shared" si="0"/>
        <v>27108</v>
      </c>
      <c r="AD14" s="18"/>
      <c r="AE14" s="18"/>
      <c r="AI14" s="18"/>
      <c r="AK14" s="18"/>
      <c r="AM14" s="108"/>
    </row>
    <row r="15" spans="1:41" x14ac:dyDescent="0.2">
      <c r="A15" s="2"/>
      <c r="B15" s="2"/>
      <c r="C15" s="2" t="s">
        <v>110</v>
      </c>
      <c r="D15" s="40">
        <v>0</v>
      </c>
      <c r="E15" s="41">
        <v>0</v>
      </c>
      <c r="F15" s="40">
        <v>0</v>
      </c>
      <c r="G15" s="41">
        <v>0</v>
      </c>
      <c r="H15" s="40">
        <v>0</v>
      </c>
      <c r="I15" s="41">
        <v>0</v>
      </c>
      <c r="J15" s="40">
        <v>0</v>
      </c>
      <c r="K15" s="41">
        <v>0</v>
      </c>
      <c r="L15" s="40">
        <v>0</v>
      </c>
      <c r="M15" s="41">
        <v>0</v>
      </c>
      <c r="N15" s="40">
        <v>0</v>
      </c>
      <c r="O15" s="41">
        <v>0</v>
      </c>
      <c r="P15" s="40">
        <v>0</v>
      </c>
      <c r="Q15" s="41">
        <v>0</v>
      </c>
      <c r="R15" s="70">
        <v>0</v>
      </c>
      <c r="S15" s="66">
        <v>0</v>
      </c>
      <c r="T15" s="70">
        <v>0</v>
      </c>
      <c r="U15" s="66">
        <v>0</v>
      </c>
      <c r="V15" s="70">
        <v>0</v>
      </c>
      <c r="W15" s="66">
        <v>0</v>
      </c>
      <c r="X15" s="70">
        <v>0</v>
      </c>
      <c r="Y15" s="66">
        <v>0</v>
      </c>
      <c r="Z15" s="70">
        <v>0</v>
      </c>
      <c r="AA15" s="66">
        <v>0</v>
      </c>
      <c r="AB15" s="42">
        <f>SUMIF($D$2:$AA$2, "No. of Dwelling Units Approved", D15:AA15)</f>
        <v>0</v>
      </c>
      <c r="AC15" s="43">
        <f t="shared" ref="AC15" si="2">SUMIF($D$2:$AA$2, "Value of Approvals ($000)", D15:AA15)</f>
        <v>0</v>
      </c>
      <c r="AD15" s="18"/>
      <c r="AE15" s="18"/>
      <c r="AM15" s="108"/>
    </row>
    <row r="16" spans="1:41" x14ac:dyDescent="0.2">
      <c r="A16" s="2"/>
      <c r="B16" s="2"/>
      <c r="C16" s="2" t="s">
        <v>19</v>
      </c>
      <c r="D16" s="40">
        <v>5</v>
      </c>
      <c r="E16" s="41">
        <v>1801</v>
      </c>
      <c r="F16" s="40">
        <v>9</v>
      </c>
      <c r="G16" s="41">
        <v>1714</v>
      </c>
      <c r="H16" s="40">
        <v>6</v>
      </c>
      <c r="I16" s="41">
        <v>1280</v>
      </c>
      <c r="J16" s="40">
        <v>0</v>
      </c>
      <c r="K16" s="41">
        <v>0</v>
      </c>
      <c r="L16" s="40">
        <v>8</v>
      </c>
      <c r="M16" s="41">
        <v>2060</v>
      </c>
      <c r="N16" s="40">
        <v>9</v>
      </c>
      <c r="O16" s="41">
        <v>1963</v>
      </c>
      <c r="P16" s="40">
        <v>2</v>
      </c>
      <c r="Q16" s="41">
        <v>349</v>
      </c>
      <c r="R16" s="70">
        <v>7</v>
      </c>
      <c r="S16" s="66">
        <v>1649</v>
      </c>
      <c r="T16" s="70">
        <v>6</v>
      </c>
      <c r="U16" s="66">
        <v>1471</v>
      </c>
      <c r="V16" s="70">
        <v>7</v>
      </c>
      <c r="W16" s="66">
        <v>1335</v>
      </c>
      <c r="X16" s="70">
        <v>9</v>
      </c>
      <c r="Y16" s="66">
        <v>1905</v>
      </c>
      <c r="Z16" s="70">
        <v>85</v>
      </c>
      <c r="AA16" s="66">
        <v>26873</v>
      </c>
      <c r="AB16" s="42">
        <f>SUMIF($D$2:$AA$2, "No. of Dwelling Units Approved", D16:AA16)</f>
        <v>153</v>
      </c>
      <c r="AC16" s="43">
        <f t="shared" si="0"/>
        <v>42400</v>
      </c>
      <c r="AD16" s="18"/>
      <c r="AE16" s="18"/>
      <c r="AI16" s="18"/>
      <c r="AK16" s="18"/>
      <c r="AM16" s="108"/>
      <c r="AO16" s="18"/>
    </row>
    <row r="17" spans="1:47" x14ac:dyDescent="0.2">
      <c r="A17" s="2"/>
      <c r="B17" s="2"/>
      <c r="C17" s="2" t="s">
        <v>14</v>
      </c>
      <c r="D17" s="40" t="s">
        <v>22</v>
      </c>
      <c r="E17" s="41">
        <v>144</v>
      </c>
      <c r="F17" s="40" t="s">
        <v>22</v>
      </c>
      <c r="G17" s="41">
        <v>172</v>
      </c>
      <c r="H17" s="40" t="s">
        <v>22</v>
      </c>
      <c r="I17" s="41">
        <v>73</v>
      </c>
      <c r="J17" s="40" t="s">
        <v>22</v>
      </c>
      <c r="K17" s="41">
        <v>235</v>
      </c>
      <c r="L17" s="40" t="s">
        <v>22</v>
      </c>
      <c r="M17" s="41">
        <v>155</v>
      </c>
      <c r="N17" s="40" t="s">
        <v>22</v>
      </c>
      <c r="O17" s="41">
        <v>39</v>
      </c>
      <c r="P17" s="40" t="s">
        <v>22</v>
      </c>
      <c r="Q17" s="41">
        <v>181</v>
      </c>
      <c r="R17" s="70" t="s">
        <v>22</v>
      </c>
      <c r="S17" s="66">
        <v>106</v>
      </c>
      <c r="T17" s="70" t="s">
        <v>22</v>
      </c>
      <c r="U17" s="66">
        <v>212</v>
      </c>
      <c r="V17" s="70" t="s">
        <v>22</v>
      </c>
      <c r="W17" s="66">
        <v>135</v>
      </c>
      <c r="X17" s="70" t="s">
        <v>22</v>
      </c>
      <c r="Y17" s="66">
        <v>88</v>
      </c>
      <c r="Z17" s="70" t="s">
        <v>22</v>
      </c>
      <c r="AA17" s="66">
        <v>128</v>
      </c>
      <c r="AB17" s="42" t="s">
        <v>22</v>
      </c>
      <c r="AC17" s="43">
        <f t="shared" si="0"/>
        <v>1668</v>
      </c>
      <c r="AD17" s="18"/>
      <c r="AE17" s="18"/>
      <c r="AG17" s="7"/>
      <c r="AH17" s="108"/>
      <c r="AI17" s="108"/>
      <c r="AJ17" s="108"/>
      <c r="AK17" s="108"/>
      <c r="AL17" s="7"/>
      <c r="AM17" s="108"/>
      <c r="AN17" s="19"/>
      <c r="AO17" s="19"/>
      <c r="AP17" s="19"/>
      <c r="AQ17" s="19"/>
      <c r="AR17" s="19"/>
      <c r="AS17" s="19"/>
      <c r="AT17" s="19"/>
      <c r="AU17" s="19"/>
    </row>
    <row r="18" spans="1:47" x14ac:dyDescent="0.2">
      <c r="A18" s="2"/>
      <c r="B18" s="2"/>
      <c r="C18" s="2" t="s">
        <v>15</v>
      </c>
      <c r="D18" s="40" t="s">
        <v>22</v>
      </c>
      <c r="E18" s="41">
        <v>1944</v>
      </c>
      <c r="F18" s="40" t="s">
        <v>22</v>
      </c>
      <c r="G18" s="41">
        <v>1886</v>
      </c>
      <c r="H18" s="40" t="s">
        <v>22</v>
      </c>
      <c r="I18" s="41">
        <v>1353</v>
      </c>
      <c r="J18" s="40" t="s">
        <v>22</v>
      </c>
      <c r="K18" s="41">
        <v>235</v>
      </c>
      <c r="L18" s="40" t="s">
        <v>22</v>
      </c>
      <c r="M18" s="41">
        <v>2216</v>
      </c>
      <c r="N18" s="40" t="s">
        <v>22</v>
      </c>
      <c r="O18" s="41">
        <v>2003</v>
      </c>
      <c r="P18" s="40" t="s">
        <v>22</v>
      </c>
      <c r="Q18" s="41">
        <v>530</v>
      </c>
      <c r="R18" s="70" t="s">
        <v>22</v>
      </c>
      <c r="S18" s="66">
        <v>1756</v>
      </c>
      <c r="T18" s="70" t="s">
        <v>22</v>
      </c>
      <c r="U18" s="66">
        <v>1683</v>
      </c>
      <c r="V18" s="70" t="s">
        <v>22</v>
      </c>
      <c r="W18" s="66">
        <v>1470</v>
      </c>
      <c r="X18" s="70" t="s">
        <v>22</v>
      </c>
      <c r="Y18" s="66">
        <v>1993</v>
      </c>
      <c r="Z18" s="70" t="s">
        <v>22</v>
      </c>
      <c r="AA18" s="66">
        <v>27001</v>
      </c>
      <c r="AB18" s="42" t="s">
        <v>22</v>
      </c>
      <c r="AC18" s="43">
        <f t="shared" si="0"/>
        <v>44070</v>
      </c>
      <c r="AD18" s="18"/>
      <c r="AE18" s="18"/>
      <c r="AI18" s="18"/>
      <c r="AK18" s="18"/>
      <c r="AM18" s="18"/>
      <c r="AO18" s="18"/>
    </row>
    <row r="19" spans="1:47" x14ac:dyDescent="0.2">
      <c r="A19" s="2"/>
      <c r="B19" s="2"/>
      <c r="C19" s="2" t="s">
        <v>16</v>
      </c>
      <c r="D19" s="40" t="s">
        <v>22</v>
      </c>
      <c r="E19" s="41">
        <v>1000</v>
      </c>
      <c r="F19" s="40" t="s">
        <v>22</v>
      </c>
      <c r="G19" s="41">
        <v>3410</v>
      </c>
      <c r="H19" s="40" t="s">
        <v>22</v>
      </c>
      <c r="I19" s="41">
        <v>2660</v>
      </c>
      <c r="J19" s="40" t="s">
        <v>22</v>
      </c>
      <c r="K19" s="41">
        <v>20310</v>
      </c>
      <c r="L19" s="40" t="s">
        <v>22</v>
      </c>
      <c r="M19" s="41">
        <v>340</v>
      </c>
      <c r="N19" s="40" t="s">
        <v>22</v>
      </c>
      <c r="O19" s="41">
        <v>510</v>
      </c>
      <c r="P19" s="40" t="s">
        <v>22</v>
      </c>
      <c r="Q19" s="41">
        <v>3032</v>
      </c>
      <c r="R19" s="70" t="s">
        <v>22</v>
      </c>
      <c r="S19" s="66">
        <v>3339</v>
      </c>
      <c r="T19" s="70" t="s">
        <v>22</v>
      </c>
      <c r="U19" s="66">
        <v>36600</v>
      </c>
      <c r="V19" s="70" t="s">
        <v>22</v>
      </c>
      <c r="W19" s="66">
        <v>2935</v>
      </c>
      <c r="X19" s="70" t="s">
        <v>22</v>
      </c>
      <c r="Y19" s="66">
        <v>0</v>
      </c>
      <c r="Z19" s="70" t="s">
        <v>22</v>
      </c>
      <c r="AA19" s="66">
        <v>1899</v>
      </c>
      <c r="AB19" s="42" t="s">
        <v>22</v>
      </c>
      <c r="AC19" s="43">
        <f t="shared" si="0"/>
        <v>76035</v>
      </c>
      <c r="AD19" s="18"/>
      <c r="AE19" s="18"/>
      <c r="AK19" s="18"/>
      <c r="AL19" s="19"/>
      <c r="AM19" s="19"/>
      <c r="AO19" s="18"/>
      <c r="AQ19" s="18"/>
      <c r="AS19" s="18"/>
      <c r="AU19" s="18"/>
    </row>
    <row r="20" spans="1:47" x14ac:dyDescent="0.2">
      <c r="A20" s="2"/>
      <c r="B20" s="2"/>
      <c r="C20" s="2" t="s">
        <v>17</v>
      </c>
      <c r="D20" s="40" t="s">
        <v>22</v>
      </c>
      <c r="E20" s="41">
        <v>2944</v>
      </c>
      <c r="F20" s="40" t="s">
        <v>22</v>
      </c>
      <c r="G20" s="41">
        <v>5295</v>
      </c>
      <c r="H20" s="40" t="s">
        <v>22</v>
      </c>
      <c r="I20" s="41">
        <v>4013</v>
      </c>
      <c r="J20" s="40" t="s">
        <v>22</v>
      </c>
      <c r="K20" s="41">
        <v>20545</v>
      </c>
      <c r="L20" s="40" t="s">
        <v>22</v>
      </c>
      <c r="M20" s="41">
        <v>2556</v>
      </c>
      <c r="N20" s="40" t="s">
        <v>22</v>
      </c>
      <c r="O20" s="41">
        <v>2513</v>
      </c>
      <c r="P20" s="40" t="s">
        <v>22</v>
      </c>
      <c r="Q20" s="41">
        <v>3562</v>
      </c>
      <c r="R20" s="70" t="s">
        <v>22</v>
      </c>
      <c r="S20" s="66">
        <v>5095</v>
      </c>
      <c r="T20" s="70" t="s">
        <v>22</v>
      </c>
      <c r="U20" s="66">
        <v>38283</v>
      </c>
      <c r="V20" s="70" t="s">
        <v>22</v>
      </c>
      <c r="W20" s="66">
        <v>4405</v>
      </c>
      <c r="X20" s="70" t="s">
        <v>22</v>
      </c>
      <c r="Y20" s="66">
        <v>1993</v>
      </c>
      <c r="Z20" s="70" t="s">
        <v>22</v>
      </c>
      <c r="AA20" s="66">
        <v>28900</v>
      </c>
      <c r="AB20" s="42" t="s">
        <v>22</v>
      </c>
      <c r="AC20" s="43">
        <f t="shared" si="0"/>
        <v>120104</v>
      </c>
      <c r="AD20" s="18"/>
      <c r="AE20" s="18"/>
      <c r="AF20" s="7"/>
      <c r="AI20" s="18"/>
      <c r="AK20" s="18"/>
      <c r="AM20" s="18"/>
      <c r="AO20" s="18"/>
    </row>
    <row r="21" spans="1:47" x14ac:dyDescent="0.2">
      <c r="A21" s="3">
        <v>31104</v>
      </c>
      <c r="B21" s="3" t="s">
        <v>25</v>
      </c>
      <c r="C21" s="3" t="s">
        <v>18</v>
      </c>
      <c r="D21" s="44">
        <v>97</v>
      </c>
      <c r="E21" s="45">
        <v>23627</v>
      </c>
      <c r="F21" s="44">
        <v>68</v>
      </c>
      <c r="G21" s="45">
        <v>17959</v>
      </c>
      <c r="H21" s="44">
        <v>89</v>
      </c>
      <c r="I21" s="45">
        <v>21905</v>
      </c>
      <c r="J21" s="44">
        <v>69</v>
      </c>
      <c r="K21" s="45">
        <v>17226</v>
      </c>
      <c r="L21" s="44">
        <v>91</v>
      </c>
      <c r="M21" s="45">
        <v>23932</v>
      </c>
      <c r="N21" s="44">
        <v>59</v>
      </c>
      <c r="O21" s="45">
        <v>14709</v>
      </c>
      <c r="P21" s="44">
        <v>52</v>
      </c>
      <c r="Q21" s="45">
        <v>11651</v>
      </c>
      <c r="R21" s="124">
        <v>56</v>
      </c>
      <c r="S21" s="125">
        <v>13335</v>
      </c>
      <c r="T21" s="124">
        <v>14</v>
      </c>
      <c r="U21" s="125">
        <v>3507</v>
      </c>
      <c r="V21" s="124">
        <v>14</v>
      </c>
      <c r="W21" s="125">
        <v>3401</v>
      </c>
      <c r="X21" s="124">
        <v>83</v>
      </c>
      <c r="Y21" s="125">
        <v>20369</v>
      </c>
      <c r="Z21" s="124">
        <v>108</v>
      </c>
      <c r="AA21" s="125">
        <v>28008</v>
      </c>
      <c r="AB21" s="50">
        <f>SUMIF($D$2:$AA$2, "No. of Dwelling Units Approved", D21:AA21)</f>
        <v>800</v>
      </c>
      <c r="AC21" s="51">
        <f t="shared" si="0"/>
        <v>199629</v>
      </c>
      <c r="AD21" s="18"/>
      <c r="AE21" s="18"/>
      <c r="AM21" s="18"/>
      <c r="AO21" s="18"/>
      <c r="AQ21" s="18"/>
      <c r="AS21" s="18"/>
      <c r="AU21" s="18"/>
    </row>
    <row r="22" spans="1:47" x14ac:dyDescent="0.2">
      <c r="A22" s="3"/>
      <c r="B22" s="3"/>
      <c r="C22" s="3" t="s">
        <v>109</v>
      </c>
      <c r="D22" s="44">
        <v>4</v>
      </c>
      <c r="E22" s="45">
        <v>646</v>
      </c>
      <c r="F22" s="44">
        <v>6</v>
      </c>
      <c r="G22" s="45">
        <v>711</v>
      </c>
      <c r="H22" s="44">
        <v>0</v>
      </c>
      <c r="I22" s="45">
        <v>0</v>
      </c>
      <c r="J22" s="44">
        <v>0</v>
      </c>
      <c r="K22" s="45">
        <v>0</v>
      </c>
      <c r="L22" s="44">
        <v>4</v>
      </c>
      <c r="M22" s="45">
        <v>806</v>
      </c>
      <c r="N22" s="44">
        <v>0</v>
      </c>
      <c r="O22" s="45">
        <v>0</v>
      </c>
      <c r="P22" s="44">
        <v>3</v>
      </c>
      <c r="Q22" s="45">
        <v>450</v>
      </c>
      <c r="R22" s="124">
        <v>0</v>
      </c>
      <c r="S22" s="125">
        <v>0</v>
      </c>
      <c r="T22" s="124">
        <v>0</v>
      </c>
      <c r="U22" s="125">
        <v>0</v>
      </c>
      <c r="V22" s="124">
        <v>0</v>
      </c>
      <c r="W22" s="125">
        <v>0</v>
      </c>
      <c r="X22" s="124">
        <v>2</v>
      </c>
      <c r="Y22" s="125">
        <v>472</v>
      </c>
      <c r="Z22" s="124">
        <v>8</v>
      </c>
      <c r="AA22" s="125">
        <v>2087</v>
      </c>
      <c r="AB22" s="50">
        <f>SUMIF($D$2:$AA$2, "No. of Dwelling Units Approved", D22:AA22)</f>
        <v>27</v>
      </c>
      <c r="AC22" s="51">
        <f t="shared" si="0"/>
        <v>5172</v>
      </c>
      <c r="AD22" s="18"/>
      <c r="AE22" s="18"/>
      <c r="AM22" s="18"/>
      <c r="AO22" s="18"/>
    </row>
    <row r="23" spans="1:47" x14ac:dyDescent="0.2">
      <c r="A23" s="3"/>
      <c r="B23" s="3"/>
      <c r="C23" s="3" t="s">
        <v>110</v>
      </c>
      <c r="D23" s="44">
        <v>0</v>
      </c>
      <c r="E23" s="45">
        <v>0</v>
      </c>
      <c r="F23" s="44">
        <v>0</v>
      </c>
      <c r="G23" s="45">
        <v>0</v>
      </c>
      <c r="H23" s="44">
        <v>0</v>
      </c>
      <c r="I23" s="45">
        <v>0</v>
      </c>
      <c r="J23" s="44">
        <v>0</v>
      </c>
      <c r="K23" s="45">
        <v>0</v>
      </c>
      <c r="L23" s="44">
        <v>0</v>
      </c>
      <c r="M23" s="45">
        <v>0</v>
      </c>
      <c r="N23" s="44">
        <v>0</v>
      </c>
      <c r="O23" s="45">
        <v>0</v>
      </c>
      <c r="P23" s="44">
        <v>0</v>
      </c>
      <c r="Q23" s="45">
        <v>0</v>
      </c>
      <c r="R23" s="124">
        <v>0</v>
      </c>
      <c r="S23" s="125">
        <v>0</v>
      </c>
      <c r="T23" s="124">
        <v>0</v>
      </c>
      <c r="U23" s="125">
        <v>0</v>
      </c>
      <c r="V23" s="124">
        <v>0</v>
      </c>
      <c r="W23" s="125">
        <v>0</v>
      </c>
      <c r="X23" s="124">
        <v>0</v>
      </c>
      <c r="Y23" s="125">
        <v>0</v>
      </c>
      <c r="Z23" s="124">
        <v>0</v>
      </c>
      <c r="AA23" s="125">
        <v>0</v>
      </c>
      <c r="AB23" s="50">
        <f>SUMIF($D$2:$AA$2, "No. of Dwelling Units Approved", D23:AA23)</f>
        <v>0</v>
      </c>
      <c r="AC23" s="51">
        <f t="shared" ref="AC23" si="3">SUMIF($D$2:$AA$2, "Value of Approvals ($000)", D23:AA23)</f>
        <v>0</v>
      </c>
      <c r="AD23" s="18"/>
      <c r="AE23" s="18"/>
      <c r="AF23" s="7"/>
      <c r="AM23" s="18"/>
      <c r="AO23" s="18"/>
    </row>
    <row r="24" spans="1:47" x14ac:dyDescent="0.2">
      <c r="A24" s="3"/>
      <c r="B24" s="3"/>
      <c r="C24" s="3" t="s">
        <v>19</v>
      </c>
      <c r="D24" s="44">
        <v>101</v>
      </c>
      <c r="E24" s="45">
        <v>24273</v>
      </c>
      <c r="F24" s="44">
        <v>74</v>
      </c>
      <c r="G24" s="45">
        <v>18670</v>
      </c>
      <c r="H24" s="44">
        <v>89</v>
      </c>
      <c r="I24" s="45">
        <v>21905</v>
      </c>
      <c r="J24" s="44">
        <v>69</v>
      </c>
      <c r="K24" s="45">
        <v>17226</v>
      </c>
      <c r="L24" s="44">
        <v>95</v>
      </c>
      <c r="M24" s="45">
        <v>24739</v>
      </c>
      <c r="N24" s="44">
        <v>59</v>
      </c>
      <c r="O24" s="45">
        <v>14709</v>
      </c>
      <c r="P24" s="44">
        <v>55</v>
      </c>
      <c r="Q24" s="45">
        <v>12101</v>
      </c>
      <c r="R24" s="124">
        <v>56</v>
      </c>
      <c r="S24" s="125">
        <v>13335</v>
      </c>
      <c r="T24" s="124">
        <v>14</v>
      </c>
      <c r="U24" s="125">
        <v>3507</v>
      </c>
      <c r="V24" s="124">
        <v>14</v>
      </c>
      <c r="W24" s="125">
        <v>3401</v>
      </c>
      <c r="X24" s="124">
        <v>85</v>
      </c>
      <c r="Y24" s="125">
        <v>20842</v>
      </c>
      <c r="Z24" s="124">
        <v>116</v>
      </c>
      <c r="AA24" s="125">
        <v>30094</v>
      </c>
      <c r="AB24" s="50">
        <f>SUMIF($D$2:$AA$2, "No. of Dwelling Units Approved", D24:AA24)</f>
        <v>827</v>
      </c>
      <c r="AC24" s="51">
        <f t="shared" si="0"/>
        <v>204802</v>
      </c>
      <c r="AD24" s="18"/>
      <c r="AE24" s="18"/>
      <c r="AI24" s="18"/>
      <c r="AK24" s="18"/>
      <c r="AO24" s="18"/>
      <c r="AQ24" s="18"/>
      <c r="AS24" s="18"/>
      <c r="AU24" s="18"/>
    </row>
    <row r="25" spans="1:47" x14ac:dyDescent="0.2">
      <c r="A25" s="3"/>
      <c r="B25" s="3"/>
      <c r="C25" s="3" t="s">
        <v>14</v>
      </c>
      <c r="D25" s="44" t="s">
        <v>22</v>
      </c>
      <c r="E25" s="45">
        <v>752</v>
      </c>
      <c r="F25" s="44" t="s">
        <v>22</v>
      </c>
      <c r="G25" s="45">
        <v>890</v>
      </c>
      <c r="H25" s="44" t="s">
        <v>22</v>
      </c>
      <c r="I25" s="45">
        <v>923</v>
      </c>
      <c r="J25" s="44" t="s">
        <v>22</v>
      </c>
      <c r="K25" s="45">
        <v>1163</v>
      </c>
      <c r="L25" s="44" t="s">
        <v>22</v>
      </c>
      <c r="M25" s="45">
        <v>1351</v>
      </c>
      <c r="N25" s="44" t="s">
        <v>22</v>
      </c>
      <c r="O25" s="45">
        <v>577</v>
      </c>
      <c r="P25" s="44" t="s">
        <v>22</v>
      </c>
      <c r="Q25" s="45">
        <v>478</v>
      </c>
      <c r="R25" s="124" t="s">
        <v>22</v>
      </c>
      <c r="S25" s="125">
        <v>670</v>
      </c>
      <c r="T25" s="124" t="s">
        <v>22</v>
      </c>
      <c r="U25" s="125">
        <v>674</v>
      </c>
      <c r="V25" s="124" t="s">
        <v>22</v>
      </c>
      <c r="W25" s="125">
        <v>287</v>
      </c>
      <c r="X25" s="124" t="s">
        <v>22</v>
      </c>
      <c r="Y25" s="125">
        <v>585</v>
      </c>
      <c r="Z25" s="124" t="s">
        <v>22</v>
      </c>
      <c r="AA25" s="125">
        <v>765</v>
      </c>
      <c r="AB25" s="52" t="s">
        <v>22</v>
      </c>
      <c r="AC25" s="51">
        <f t="shared" si="0"/>
        <v>9115</v>
      </c>
      <c r="AD25" s="18"/>
      <c r="AE25" s="18"/>
      <c r="AO25" s="18"/>
      <c r="AQ25" s="18"/>
    </row>
    <row r="26" spans="1:47" x14ac:dyDescent="0.2">
      <c r="A26" s="3"/>
      <c r="B26" s="3"/>
      <c r="C26" s="3" t="s">
        <v>15</v>
      </c>
      <c r="D26" s="44" t="s">
        <v>22</v>
      </c>
      <c r="E26" s="45">
        <v>25025</v>
      </c>
      <c r="F26" s="44" t="s">
        <v>22</v>
      </c>
      <c r="G26" s="45">
        <v>19560</v>
      </c>
      <c r="H26" s="44" t="s">
        <v>22</v>
      </c>
      <c r="I26" s="45">
        <v>22828</v>
      </c>
      <c r="J26" s="44" t="s">
        <v>22</v>
      </c>
      <c r="K26" s="45">
        <v>18389</v>
      </c>
      <c r="L26" s="44" t="s">
        <v>22</v>
      </c>
      <c r="M26" s="45">
        <v>26090</v>
      </c>
      <c r="N26" s="44" t="s">
        <v>22</v>
      </c>
      <c r="O26" s="45">
        <v>15286</v>
      </c>
      <c r="P26" s="44" t="s">
        <v>22</v>
      </c>
      <c r="Q26" s="45">
        <v>12579</v>
      </c>
      <c r="R26" s="124" t="s">
        <v>22</v>
      </c>
      <c r="S26" s="125">
        <v>14005</v>
      </c>
      <c r="T26" s="124" t="s">
        <v>22</v>
      </c>
      <c r="U26" s="125">
        <v>4181</v>
      </c>
      <c r="V26" s="124" t="s">
        <v>22</v>
      </c>
      <c r="W26" s="125">
        <v>3688</v>
      </c>
      <c r="X26" s="124" t="s">
        <v>22</v>
      </c>
      <c r="Y26" s="125">
        <v>21427</v>
      </c>
      <c r="Z26" s="124" t="s">
        <v>22</v>
      </c>
      <c r="AA26" s="125">
        <v>30859</v>
      </c>
      <c r="AB26" s="52" t="s">
        <v>22</v>
      </c>
      <c r="AC26" s="51">
        <f t="shared" si="0"/>
        <v>213917</v>
      </c>
      <c r="AD26" s="18"/>
      <c r="AE26" s="18"/>
      <c r="AM26" s="18"/>
      <c r="AO26" s="18"/>
      <c r="AQ26" s="18"/>
      <c r="AS26" s="18"/>
      <c r="AU26" s="18"/>
    </row>
    <row r="27" spans="1:47" x14ac:dyDescent="0.2">
      <c r="A27" s="3"/>
      <c r="B27" s="3"/>
      <c r="C27" s="3" t="s">
        <v>16</v>
      </c>
      <c r="D27" s="44" t="s">
        <v>22</v>
      </c>
      <c r="E27" s="45">
        <v>458</v>
      </c>
      <c r="F27" s="44" t="s">
        <v>22</v>
      </c>
      <c r="G27" s="45">
        <v>1161</v>
      </c>
      <c r="H27" s="44" t="s">
        <v>22</v>
      </c>
      <c r="I27" s="45">
        <v>1924</v>
      </c>
      <c r="J27" s="44" t="s">
        <v>22</v>
      </c>
      <c r="K27" s="45">
        <v>3136</v>
      </c>
      <c r="L27" s="44" t="s">
        <v>22</v>
      </c>
      <c r="M27" s="45">
        <v>0</v>
      </c>
      <c r="N27" s="44" t="s">
        <v>22</v>
      </c>
      <c r="O27" s="45">
        <v>341</v>
      </c>
      <c r="P27" s="44" t="s">
        <v>22</v>
      </c>
      <c r="Q27" s="45">
        <v>1585</v>
      </c>
      <c r="R27" s="124" t="s">
        <v>22</v>
      </c>
      <c r="S27" s="125">
        <v>0</v>
      </c>
      <c r="T27" s="124" t="s">
        <v>22</v>
      </c>
      <c r="U27" s="125">
        <v>0</v>
      </c>
      <c r="V27" s="124" t="s">
        <v>22</v>
      </c>
      <c r="W27" s="125">
        <v>0</v>
      </c>
      <c r="X27" s="124" t="s">
        <v>22</v>
      </c>
      <c r="Y27" s="125">
        <v>37412</v>
      </c>
      <c r="Z27" s="124" t="s">
        <v>22</v>
      </c>
      <c r="AA27" s="125">
        <v>4066</v>
      </c>
      <c r="AB27" s="52" t="s">
        <v>22</v>
      </c>
      <c r="AC27" s="51">
        <f t="shared" si="0"/>
        <v>50083</v>
      </c>
      <c r="AD27" s="18"/>
      <c r="AE27" s="18"/>
      <c r="AF27" s="7"/>
      <c r="AI27" s="18"/>
      <c r="AK27" s="18"/>
    </row>
    <row r="28" spans="1:47" x14ac:dyDescent="0.2">
      <c r="A28" s="3"/>
      <c r="B28" s="3"/>
      <c r="C28" s="3" t="s">
        <v>17</v>
      </c>
      <c r="D28" s="44" t="s">
        <v>22</v>
      </c>
      <c r="E28" s="45">
        <v>25484</v>
      </c>
      <c r="F28" s="44" t="s">
        <v>22</v>
      </c>
      <c r="G28" s="45">
        <v>20721</v>
      </c>
      <c r="H28" s="44" t="s">
        <v>22</v>
      </c>
      <c r="I28" s="45">
        <v>24752</v>
      </c>
      <c r="J28" s="44" t="s">
        <v>22</v>
      </c>
      <c r="K28" s="45">
        <v>21525</v>
      </c>
      <c r="L28" s="44" t="s">
        <v>22</v>
      </c>
      <c r="M28" s="45">
        <v>26090</v>
      </c>
      <c r="N28" s="44" t="s">
        <v>22</v>
      </c>
      <c r="O28" s="45">
        <v>15627</v>
      </c>
      <c r="P28" s="44" t="s">
        <v>22</v>
      </c>
      <c r="Q28" s="45">
        <v>14163</v>
      </c>
      <c r="R28" s="124" t="s">
        <v>22</v>
      </c>
      <c r="S28" s="131">
        <v>14005</v>
      </c>
      <c r="T28" s="124" t="s">
        <v>22</v>
      </c>
      <c r="U28" s="125">
        <v>4181</v>
      </c>
      <c r="V28" s="124" t="s">
        <v>22</v>
      </c>
      <c r="W28" s="125">
        <v>3688</v>
      </c>
      <c r="X28" s="124" t="s">
        <v>22</v>
      </c>
      <c r="Y28" s="125">
        <v>58839</v>
      </c>
      <c r="Z28" s="124" t="s">
        <v>22</v>
      </c>
      <c r="AA28" s="125">
        <v>34925</v>
      </c>
      <c r="AB28" s="52" t="s">
        <v>22</v>
      </c>
      <c r="AC28" s="51">
        <f t="shared" si="0"/>
        <v>264000</v>
      </c>
      <c r="AD28" s="18"/>
      <c r="AE28" s="18"/>
      <c r="AF28" s="7"/>
      <c r="AM28" s="18"/>
    </row>
    <row r="29" spans="1:47" x14ac:dyDescent="0.2">
      <c r="A29" s="2">
        <v>310021277</v>
      </c>
      <c r="B29" s="2" t="s">
        <v>26</v>
      </c>
      <c r="C29" s="2" t="s">
        <v>18</v>
      </c>
      <c r="D29" s="40">
        <v>5</v>
      </c>
      <c r="E29" s="41">
        <v>1354</v>
      </c>
      <c r="F29" s="40">
        <v>7</v>
      </c>
      <c r="G29" s="41">
        <v>1985</v>
      </c>
      <c r="H29" s="40">
        <v>8</v>
      </c>
      <c r="I29" s="41">
        <v>2401</v>
      </c>
      <c r="J29" s="40">
        <v>6</v>
      </c>
      <c r="K29" s="41">
        <v>1728</v>
      </c>
      <c r="L29" s="40">
        <v>3</v>
      </c>
      <c r="M29" s="41">
        <v>816</v>
      </c>
      <c r="N29" s="40">
        <v>8</v>
      </c>
      <c r="O29" s="41">
        <v>1948</v>
      </c>
      <c r="P29" s="40">
        <v>4</v>
      </c>
      <c r="Q29" s="41">
        <v>1042</v>
      </c>
      <c r="R29" s="70">
        <v>4</v>
      </c>
      <c r="S29" s="66">
        <v>1756</v>
      </c>
      <c r="T29" s="70">
        <v>4</v>
      </c>
      <c r="U29" s="66">
        <v>1192</v>
      </c>
      <c r="V29" s="70">
        <v>9</v>
      </c>
      <c r="W29" s="66">
        <v>2677</v>
      </c>
      <c r="X29" s="70">
        <v>7</v>
      </c>
      <c r="Y29" s="66">
        <v>2244</v>
      </c>
      <c r="Z29" s="70">
        <v>4</v>
      </c>
      <c r="AA29" s="66">
        <v>1070</v>
      </c>
      <c r="AB29" s="42">
        <f>SUMIF($D$2:$AA$2, "No. of Dwelling Units Approved", D29:AA29)</f>
        <v>69</v>
      </c>
      <c r="AC29" s="43">
        <f t="shared" si="0"/>
        <v>20213</v>
      </c>
      <c r="AD29" s="18"/>
      <c r="AE29" s="18"/>
      <c r="AF29" s="7"/>
    </row>
    <row r="30" spans="1:47" x14ac:dyDescent="0.2">
      <c r="A30" s="2"/>
      <c r="B30" s="2"/>
      <c r="C30" s="2" t="s">
        <v>109</v>
      </c>
      <c r="D30" s="40">
        <v>0</v>
      </c>
      <c r="E30" s="41">
        <v>0</v>
      </c>
      <c r="F30" s="40">
        <v>0</v>
      </c>
      <c r="G30" s="41">
        <v>0</v>
      </c>
      <c r="H30" s="40">
        <v>0</v>
      </c>
      <c r="I30" s="41">
        <v>0</v>
      </c>
      <c r="J30" s="40">
        <v>0</v>
      </c>
      <c r="K30" s="41">
        <v>0</v>
      </c>
      <c r="L30" s="40">
        <v>0</v>
      </c>
      <c r="M30" s="41">
        <v>0</v>
      </c>
      <c r="N30" s="40">
        <v>0</v>
      </c>
      <c r="O30" s="41">
        <v>0</v>
      </c>
      <c r="P30" s="40">
        <v>0</v>
      </c>
      <c r="Q30" s="41">
        <v>0</v>
      </c>
      <c r="R30" s="70">
        <v>0</v>
      </c>
      <c r="S30" s="66">
        <v>0</v>
      </c>
      <c r="T30" s="70">
        <v>0</v>
      </c>
      <c r="U30" s="66">
        <v>0</v>
      </c>
      <c r="V30" s="70">
        <v>0</v>
      </c>
      <c r="W30" s="66">
        <v>0</v>
      </c>
      <c r="X30" s="70">
        <v>0</v>
      </c>
      <c r="Y30" s="66">
        <v>0</v>
      </c>
      <c r="Z30" s="70">
        <v>0</v>
      </c>
      <c r="AA30" s="66">
        <v>0</v>
      </c>
      <c r="AB30" s="42">
        <f>SUMIF($D$2:$AA$2, "No. of Dwelling Units Approved", D30:AA30)</f>
        <v>0</v>
      </c>
      <c r="AC30" s="43">
        <f t="shared" si="0"/>
        <v>0</v>
      </c>
      <c r="AD30" s="18"/>
      <c r="AE30" s="18"/>
    </row>
    <row r="31" spans="1:47" x14ac:dyDescent="0.2">
      <c r="A31" s="2"/>
      <c r="B31" s="2"/>
      <c r="C31" s="2" t="s">
        <v>110</v>
      </c>
      <c r="D31" s="40">
        <v>0</v>
      </c>
      <c r="E31" s="41">
        <v>0</v>
      </c>
      <c r="F31" s="40">
        <v>0</v>
      </c>
      <c r="G31" s="41">
        <v>0</v>
      </c>
      <c r="H31" s="40">
        <v>0</v>
      </c>
      <c r="I31" s="41">
        <v>0</v>
      </c>
      <c r="J31" s="40">
        <v>0</v>
      </c>
      <c r="K31" s="41">
        <v>0</v>
      </c>
      <c r="L31" s="40">
        <v>0</v>
      </c>
      <c r="M31" s="41">
        <v>0</v>
      </c>
      <c r="N31" s="40">
        <v>0</v>
      </c>
      <c r="O31" s="41">
        <v>0</v>
      </c>
      <c r="P31" s="40">
        <v>0</v>
      </c>
      <c r="Q31" s="41">
        <v>0</v>
      </c>
      <c r="R31" s="70">
        <v>0</v>
      </c>
      <c r="S31" s="66">
        <v>0</v>
      </c>
      <c r="T31" s="70">
        <v>0</v>
      </c>
      <c r="U31" s="66">
        <v>0</v>
      </c>
      <c r="V31" s="70">
        <v>0</v>
      </c>
      <c r="W31" s="66">
        <v>0</v>
      </c>
      <c r="X31" s="70">
        <v>0</v>
      </c>
      <c r="Y31" s="66">
        <v>0</v>
      </c>
      <c r="Z31" s="70">
        <v>0</v>
      </c>
      <c r="AA31" s="66">
        <v>0</v>
      </c>
      <c r="AB31" s="42">
        <f>SUMIF($D$2:$AA$2, "No. of Dwelling Units Approved", D31:AA31)</f>
        <v>0</v>
      </c>
      <c r="AC31" s="43">
        <f t="shared" ref="AC31" si="4">SUMIF($D$2:$AA$2, "Value of Approvals ($000)", D31:AA31)</f>
        <v>0</v>
      </c>
      <c r="AD31" s="18"/>
      <c r="AE31" s="18"/>
    </row>
    <row r="32" spans="1:47" x14ac:dyDescent="0.2">
      <c r="A32" s="2"/>
      <c r="B32" s="2"/>
      <c r="C32" s="2" t="s">
        <v>19</v>
      </c>
      <c r="D32" s="40">
        <v>5</v>
      </c>
      <c r="E32" s="41">
        <v>1354</v>
      </c>
      <c r="F32" s="40">
        <v>7</v>
      </c>
      <c r="G32" s="41">
        <v>1985</v>
      </c>
      <c r="H32" s="40">
        <v>8</v>
      </c>
      <c r="I32" s="41">
        <v>2401</v>
      </c>
      <c r="J32" s="40">
        <v>6</v>
      </c>
      <c r="K32" s="41">
        <v>1728</v>
      </c>
      <c r="L32" s="40">
        <v>3</v>
      </c>
      <c r="M32" s="41">
        <v>816</v>
      </c>
      <c r="N32" s="40">
        <v>8</v>
      </c>
      <c r="O32" s="41">
        <v>1948</v>
      </c>
      <c r="P32" s="40">
        <v>4</v>
      </c>
      <c r="Q32" s="41">
        <v>1042</v>
      </c>
      <c r="R32" s="70">
        <v>4</v>
      </c>
      <c r="S32" s="66">
        <v>1756</v>
      </c>
      <c r="T32" s="70">
        <v>4</v>
      </c>
      <c r="U32" s="66">
        <v>1192</v>
      </c>
      <c r="V32" s="70">
        <v>9</v>
      </c>
      <c r="W32" s="66">
        <v>2677</v>
      </c>
      <c r="X32" s="70">
        <v>7</v>
      </c>
      <c r="Y32" s="66">
        <v>2244</v>
      </c>
      <c r="Z32" s="70">
        <v>4</v>
      </c>
      <c r="AA32" s="66">
        <v>1070</v>
      </c>
      <c r="AB32" s="42">
        <f>SUMIF($D$2:$AA$2, "No. of Dwelling Units Approved", D32:AA32)</f>
        <v>69</v>
      </c>
      <c r="AC32" s="43">
        <f t="shared" si="0"/>
        <v>20213</v>
      </c>
      <c r="AD32" s="18"/>
      <c r="AE32" s="18"/>
      <c r="AO32" s="18"/>
    </row>
    <row r="33" spans="1:44" x14ac:dyDescent="0.2">
      <c r="A33" s="2"/>
      <c r="B33" s="2"/>
      <c r="C33" s="2" t="s">
        <v>14</v>
      </c>
      <c r="D33" s="40" t="s">
        <v>22</v>
      </c>
      <c r="E33" s="41">
        <v>600</v>
      </c>
      <c r="F33" s="40" t="s">
        <v>22</v>
      </c>
      <c r="G33" s="41">
        <v>133</v>
      </c>
      <c r="H33" s="40" t="s">
        <v>22</v>
      </c>
      <c r="I33" s="41">
        <v>142</v>
      </c>
      <c r="J33" s="40" t="s">
        <v>22</v>
      </c>
      <c r="K33" s="41">
        <v>314</v>
      </c>
      <c r="L33" s="40" t="s">
        <v>22</v>
      </c>
      <c r="M33" s="41">
        <v>524</v>
      </c>
      <c r="N33" s="40" t="s">
        <v>22</v>
      </c>
      <c r="O33" s="41">
        <v>330</v>
      </c>
      <c r="P33" s="40" t="s">
        <v>22</v>
      </c>
      <c r="Q33" s="41">
        <v>187</v>
      </c>
      <c r="R33" s="70" t="s">
        <v>22</v>
      </c>
      <c r="S33" s="66">
        <v>378</v>
      </c>
      <c r="T33" s="70" t="s">
        <v>22</v>
      </c>
      <c r="U33" s="66">
        <v>1051</v>
      </c>
      <c r="V33" s="70" t="s">
        <v>22</v>
      </c>
      <c r="W33" s="66">
        <v>335</v>
      </c>
      <c r="X33" s="70" t="s">
        <v>22</v>
      </c>
      <c r="Y33" s="66">
        <v>355</v>
      </c>
      <c r="Z33" s="70" t="s">
        <v>22</v>
      </c>
      <c r="AA33" s="66">
        <v>209</v>
      </c>
      <c r="AB33" s="42" t="s">
        <v>22</v>
      </c>
      <c r="AC33" s="43">
        <f t="shared" si="0"/>
        <v>4558</v>
      </c>
      <c r="AD33" s="18"/>
      <c r="AE33" s="18"/>
      <c r="AO33" s="18"/>
    </row>
    <row r="34" spans="1:44" x14ac:dyDescent="0.2">
      <c r="A34" s="2"/>
      <c r="B34" s="2"/>
      <c r="C34" s="2" t="s">
        <v>15</v>
      </c>
      <c r="D34" s="40" t="s">
        <v>22</v>
      </c>
      <c r="E34" s="41">
        <v>1953</v>
      </c>
      <c r="F34" s="40" t="s">
        <v>22</v>
      </c>
      <c r="G34" s="41">
        <v>2118</v>
      </c>
      <c r="H34" s="40" t="s">
        <v>22</v>
      </c>
      <c r="I34" s="41">
        <v>2542</v>
      </c>
      <c r="J34" s="40" t="s">
        <v>22</v>
      </c>
      <c r="K34" s="41">
        <v>2042</v>
      </c>
      <c r="L34" s="40" t="s">
        <v>22</v>
      </c>
      <c r="M34" s="41">
        <v>1341</v>
      </c>
      <c r="N34" s="40" t="s">
        <v>22</v>
      </c>
      <c r="O34" s="41">
        <v>2278</v>
      </c>
      <c r="P34" s="40" t="s">
        <v>22</v>
      </c>
      <c r="Q34" s="41">
        <v>1229</v>
      </c>
      <c r="R34" s="70" t="s">
        <v>22</v>
      </c>
      <c r="S34" s="66">
        <v>2134</v>
      </c>
      <c r="T34" s="70" t="s">
        <v>22</v>
      </c>
      <c r="U34" s="66">
        <v>2243</v>
      </c>
      <c r="V34" s="70" t="s">
        <v>22</v>
      </c>
      <c r="W34" s="66">
        <v>3012</v>
      </c>
      <c r="X34" s="70" t="s">
        <v>22</v>
      </c>
      <c r="Y34" s="66">
        <v>2600</v>
      </c>
      <c r="Z34" s="70" t="s">
        <v>22</v>
      </c>
      <c r="AA34" s="66">
        <v>1278</v>
      </c>
      <c r="AB34" s="42" t="s">
        <v>22</v>
      </c>
      <c r="AC34" s="43">
        <f t="shared" si="0"/>
        <v>24770</v>
      </c>
      <c r="AD34" s="18"/>
      <c r="AE34" s="18"/>
    </row>
    <row r="35" spans="1:44" x14ac:dyDescent="0.2">
      <c r="A35" s="2"/>
      <c r="B35" s="2"/>
      <c r="C35" s="2" t="s">
        <v>16</v>
      </c>
      <c r="D35" s="40" t="s">
        <v>22</v>
      </c>
      <c r="E35" s="41">
        <v>0</v>
      </c>
      <c r="F35" s="40" t="s">
        <v>22</v>
      </c>
      <c r="G35" s="41">
        <v>3000</v>
      </c>
      <c r="H35" s="40" t="s">
        <v>22</v>
      </c>
      <c r="I35" s="41">
        <v>620</v>
      </c>
      <c r="J35" s="40" t="s">
        <v>22</v>
      </c>
      <c r="K35" s="41">
        <v>405</v>
      </c>
      <c r="L35" s="40" t="s">
        <v>22</v>
      </c>
      <c r="M35" s="41">
        <v>245</v>
      </c>
      <c r="N35" s="40" t="s">
        <v>22</v>
      </c>
      <c r="O35" s="41">
        <v>120</v>
      </c>
      <c r="P35" s="40" t="s">
        <v>22</v>
      </c>
      <c r="Q35" s="41">
        <v>1942</v>
      </c>
      <c r="R35" s="70" t="s">
        <v>22</v>
      </c>
      <c r="S35" s="66">
        <v>1084</v>
      </c>
      <c r="T35" s="70" t="s">
        <v>22</v>
      </c>
      <c r="U35" s="66">
        <v>0</v>
      </c>
      <c r="V35" s="70" t="s">
        <v>22</v>
      </c>
      <c r="W35" s="66">
        <v>95</v>
      </c>
      <c r="X35" s="70" t="s">
        <v>22</v>
      </c>
      <c r="Y35" s="66">
        <v>0</v>
      </c>
      <c r="Z35" s="70" t="s">
        <v>22</v>
      </c>
      <c r="AA35" s="66">
        <v>545</v>
      </c>
      <c r="AB35" s="42" t="s">
        <v>22</v>
      </c>
      <c r="AC35" s="43">
        <f t="shared" si="0"/>
        <v>8056</v>
      </c>
      <c r="AD35" s="18"/>
      <c r="AE35" s="18"/>
      <c r="AM35" s="18"/>
    </row>
    <row r="36" spans="1:44" x14ac:dyDescent="0.2">
      <c r="A36" s="4"/>
      <c r="B36" s="4"/>
      <c r="C36" s="4" t="s">
        <v>17</v>
      </c>
      <c r="D36" s="105" t="s">
        <v>22</v>
      </c>
      <c r="E36" s="75">
        <v>1953</v>
      </c>
      <c r="F36" s="105" t="s">
        <v>22</v>
      </c>
      <c r="G36" s="75">
        <v>5118</v>
      </c>
      <c r="H36" s="105" t="s">
        <v>22</v>
      </c>
      <c r="I36" s="75">
        <v>3162</v>
      </c>
      <c r="J36" s="105" t="s">
        <v>22</v>
      </c>
      <c r="K36" s="75">
        <v>2447</v>
      </c>
      <c r="L36" s="105" t="s">
        <v>22</v>
      </c>
      <c r="M36" s="75">
        <v>1586</v>
      </c>
      <c r="N36" s="105" t="s">
        <v>22</v>
      </c>
      <c r="O36" s="75">
        <v>2398</v>
      </c>
      <c r="P36" s="105" t="s">
        <v>22</v>
      </c>
      <c r="Q36" s="75">
        <v>3170</v>
      </c>
      <c r="R36" s="132" t="s">
        <v>22</v>
      </c>
      <c r="S36" s="133">
        <v>3217</v>
      </c>
      <c r="T36" s="132" t="s">
        <v>22</v>
      </c>
      <c r="U36" s="133">
        <v>2243</v>
      </c>
      <c r="V36" s="132" t="s">
        <v>22</v>
      </c>
      <c r="W36" s="133">
        <v>3107</v>
      </c>
      <c r="X36" s="132" t="s">
        <v>22</v>
      </c>
      <c r="Y36" s="133">
        <v>2600</v>
      </c>
      <c r="Z36" s="132" t="s">
        <v>22</v>
      </c>
      <c r="AA36" s="133">
        <v>1823</v>
      </c>
      <c r="AB36" s="106" t="s">
        <v>22</v>
      </c>
      <c r="AC36" s="107">
        <f t="shared" si="0"/>
        <v>32824</v>
      </c>
      <c r="AD36" s="18"/>
      <c r="AE36" s="18"/>
      <c r="AG36" s="19"/>
      <c r="AH36" s="19"/>
      <c r="AI36" s="19"/>
      <c r="AJ36" s="19"/>
      <c r="AK36" s="19"/>
      <c r="AL36" s="19"/>
      <c r="AM36" s="19"/>
      <c r="AN36" s="19"/>
      <c r="AO36" s="19"/>
      <c r="AP36" s="19"/>
      <c r="AQ36" s="19"/>
      <c r="AR36" s="19"/>
    </row>
    <row r="37" spans="1:44" x14ac:dyDescent="0.2">
      <c r="D37" s="18"/>
      <c r="F37" s="18"/>
      <c r="H37" s="18"/>
      <c r="J37" s="18"/>
      <c r="L37" s="18"/>
      <c r="M37" s="18"/>
      <c r="N37" s="18"/>
      <c r="O37" s="18"/>
      <c r="P37" s="18"/>
      <c r="Q37" s="18"/>
      <c r="R37" s="113"/>
      <c r="S37" s="113"/>
      <c r="T37" s="113"/>
      <c r="U37" s="113"/>
      <c r="V37" s="113"/>
      <c r="W37" s="113"/>
      <c r="X37" s="113"/>
      <c r="Y37" s="113"/>
      <c r="Z37" s="113"/>
      <c r="AA37" s="113"/>
      <c r="AB37" s="18"/>
      <c r="AC37" s="18"/>
      <c r="AD37" s="18"/>
      <c r="AE37" s="18"/>
    </row>
    <row r="38" spans="1:44" x14ac:dyDescent="0.2">
      <c r="D38" s="18"/>
      <c r="F38" s="18"/>
      <c r="H38" s="18"/>
      <c r="J38" s="18"/>
      <c r="L38" s="18"/>
      <c r="M38" s="18"/>
      <c r="N38" s="18"/>
      <c r="O38" s="18"/>
      <c r="P38" s="18"/>
      <c r="Q38" s="18"/>
      <c r="R38" s="113"/>
      <c r="S38" s="113"/>
      <c r="T38" s="113"/>
      <c r="U38" s="113"/>
      <c r="V38" s="113"/>
      <c r="W38" s="113"/>
      <c r="X38" s="113"/>
      <c r="Y38" s="113"/>
      <c r="Z38" s="113"/>
      <c r="AA38" s="113"/>
      <c r="AB38" s="18"/>
      <c r="AC38" s="18"/>
      <c r="AD38" s="18"/>
      <c r="AE38" s="18"/>
      <c r="AH38" s="18"/>
      <c r="AJ38" s="18"/>
      <c r="AL38" s="18"/>
      <c r="AN38" s="18"/>
      <c r="AP38" s="18"/>
      <c r="AR38" s="18"/>
    </row>
    <row r="39" spans="1:44" x14ac:dyDescent="0.2">
      <c r="D39" s="18"/>
      <c r="F39" s="18"/>
      <c r="H39" s="18"/>
      <c r="J39" s="18"/>
      <c r="L39" s="18"/>
      <c r="M39" s="18"/>
      <c r="N39" s="18"/>
      <c r="O39" s="18"/>
      <c r="P39" s="18"/>
      <c r="Q39" s="18"/>
      <c r="R39" s="113"/>
      <c r="S39" s="113"/>
      <c r="T39" s="113"/>
      <c r="U39" s="113"/>
      <c r="V39" s="113"/>
      <c r="W39" s="113"/>
      <c r="X39" s="113"/>
      <c r="Y39" s="113"/>
      <c r="Z39" s="113"/>
      <c r="AA39" s="113"/>
      <c r="AB39" s="18"/>
      <c r="AC39" s="18"/>
      <c r="AD39" s="18"/>
      <c r="AE39" s="18"/>
      <c r="AH39" s="18"/>
      <c r="AJ39" s="18"/>
      <c r="AL39" s="18"/>
      <c r="AN39" s="18"/>
      <c r="AP39" s="18"/>
      <c r="AR39" s="18"/>
    </row>
    <row r="40" spans="1:44" x14ac:dyDescent="0.2">
      <c r="D40" s="18"/>
      <c r="F40" s="18"/>
      <c r="H40" s="18"/>
      <c r="J40" s="18"/>
      <c r="L40" s="18"/>
      <c r="M40" s="18"/>
      <c r="N40" s="18"/>
      <c r="O40" s="18"/>
      <c r="P40" s="18"/>
      <c r="Q40" s="18"/>
      <c r="R40" s="113"/>
      <c r="S40" s="113"/>
      <c r="T40" s="113"/>
      <c r="U40" s="113"/>
      <c r="V40" s="113"/>
      <c r="W40" s="113"/>
      <c r="X40" s="113"/>
      <c r="Y40" s="113"/>
      <c r="Z40" s="113"/>
      <c r="AA40" s="113"/>
      <c r="AB40" s="18"/>
      <c r="AC40" s="18"/>
      <c r="AD40" s="18"/>
      <c r="AE40" s="18"/>
      <c r="AH40" s="18"/>
      <c r="AJ40" s="18"/>
      <c r="AL40" s="18"/>
      <c r="AN40" s="18"/>
      <c r="AR40" s="18"/>
    </row>
    <row r="41" spans="1:44" x14ac:dyDescent="0.2">
      <c r="D41" s="18"/>
      <c r="F41" s="18"/>
      <c r="H41" s="18"/>
      <c r="J41" s="18"/>
      <c r="L41" s="18"/>
      <c r="M41" s="18"/>
      <c r="N41" s="18"/>
      <c r="O41" s="18"/>
      <c r="P41" s="18"/>
      <c r="Q41" s="18"/>
      <c r="R41" s="113"/>
      <c r="S41" s="113"/>
      <c r="T41" s="113"/>
      <c r="U41" s="113"/>
      <c r="V41" s="113"/>
      <c r="W41" s="113"/>
      <c r="X41" s="113"/>
      <c r="Y41" s="113"/>
      <c r="Z41" s="113"/>
      <c r="AA41" s="113"/>
      <c r="AB41" s="18"/>
      <c r="AC41" s="18"/>
      <c r="AD41" s="18"/>
      <c r="AE41" s="18"/>
      <c r="AH41" s="18"/>
      <c r="AJ41" s="18"/>
      <c r="AL41" s="18"/>
      <c r="AN41" s="18"/>
      <c r="AP41" s="18"/>
      <c r="AR41" s="18"/>
    </row>
    <row r="42" spans="1:44" x14ac:dyDescent="0.2">
      <c r="D42" s="18"/>
      <c r="F42" s="18"/>
      <c r="H42" s="18"/>
      <c r="J42" s="18"/>
      <c r="L42" s="18"/>
      <c r="M42" s="18"/>
      <c r="N42" s="18"/>
      <c r="O42" s="18"/>
      <c r="P42" s="18"/>
      <c r="Q42" s="18"/>
      <c r="R42" s="113"/>
      <c r="S42" s="113"/>
      <c r="T42" s="113"/>
      <c r="U42" s="113"/>
      <c r="V42" s="113"/>
      <c r="W42" s="113"/>
      <c r="X42" s="113"/>
      <c r="Y42" s="113"/>
      <c r="Z42" s="113"/>
      <c r="AA42" s="113"/>
      <c r="AB42" s="18"/>
      <c r="AC42" s="18"/>
      <c r="AD42" s="18"/>
      <c r="AE42" s="18"/>
    </row>
    <row r="43" spans="1:44" x14ac:dyDescent="0.2">
      <c r="D43" s="18"/>
      <c r="F43" s="18"/>
      <c r="H43" s="18"/>
      <c r="J43" s="18"/>
      <c r="L43" s="18"/>
      <c r="M43" s="18"/>
      <c r="N43" s="18"/>
      <c r="O43" s="18"/>
      <c r="P43" s="18"/>
      <c r="Q43" s="18"/>
      <c r="R43" s="113"/>
      <c r="S43" s="113"/>
      <c r="T43" s="113"/>
      <c r="U43" s="113"/>
      <c r="V43" s="113"/>
      <c r="W43" s="113"/>
      <c r="X43" s="113"/>
      <c r="Y43" s="113"/>
      <c r="Z43" s="113"/>
      <c r="AA43" s="113"/>
      <c r="AB43" s="18"/>
      <c r="AC43" s="18"/>
      <c r="AD43" s="18"/>
      <c r="AE43" s="18"/>
    </row>
    <row r="44" spans="1:44" x14ac:dyDescent="0.2">
      <c r="D44" s="18"/>
      <c r="F44" s="18"/>
      <c r="H44" s="18"/>
      <c r="J44" s="18"/>
      <c r="L44" s="18"/>
      <c r="M44" s="18"/>
      <c r="N44" s="18"/>
      <c r="O44" s="18"/>
      <c r="P44" s="18"/>
      <c r="Q44" s="18"/>
      <c r="R44" s="113"/>
      <c r="S44" s="113"/>
      <c r="T44" s="113"/>
      <c r="U44" s="113"/>
      <c r="V44" s="113"/>
      <c r="W44" s="113"/>
      <c r="X44" s="113"/>
      <c r="Y44" s="113"/>
      <c r="Z44" s="113"/>
      <c r="AA44" s="113"/>
      <c r="AB44" s="18"/>
      <c r="AC44" s="18"/>
      <c r="AD44" s="18"/>
      <c r="AE44" s="18"/>
    </row>
    <row r="45" spans="1:44" x14ac:dyDescent="0.2">
      <c r="D45" s="18"/>
      <c r="F45" s="18"/>
      <c r="H45" s="18"/>
      <c r="J45" s="18"/>
      <c r="L45" s="18"/>
      <c r="M45" s="18"/>
      <c r="N45" s="18"/>
      <c r="O45" s="18"/>
      <c r="P45" s="18"/>
      <c r="Q45" s="18"/>
      <c r="R45" s="113"/>
      <c r="S45" s="113"/>
      <c r="T45" s="113"/>
      <c r="U45" s="113"/>
      <c r="V45" s="113"/>
      <c r="W45" s="113"/>
      <c r="X45" s="113"/>
      <c r="Y45" s="113"/>
      <c r="Z45" s="113"/>
      <c r="AA45" s="113"/>
      <c r="AB45" s="18"/>
      <c r="AC45" s="18"/>
      <c r="AD45" s="18"/>
      <c r="AE45" s="18"/>
    </row>
    <row r="46" spans="1:44" x14ac:dyDescent="0.2">
      <c r="D46" s="18"/>
      <c r="F46" s="18"/>
      <c r="H46" s="18"/>
      <c r="J46" s="18"/>
      <c r="L46" s="18"/>
      <c r="M46" s="18"/>
      <c r="N46" s="18"/>
      <c r="O46" s="18"/>
      <c r="P46" s="18"/>
      <c r="Q46" s="18"/>
      <c r="R46" s="113"/>
      <c r="S46" s="113"/>
      <c r="T46" s="113"/>
      <c r="U46" s="113"/>
      <c r="V46" s="113"/>
      <c r="W46" s="113"/>
      <c r="X46" s="113"/>
      <c r="Y46" s="113"/>
      <c r="Z46" s="113"/>
      <c r="AA46" s="113"/>
      <c r="AB46" s="18"/>
      <c r="AC46" s="18"/>
      <c r="AD46" s="18"/>
      <c r="AE46" s="18"/>
    </row>
    <row r="47" spans="1:44" x14ac:dyDescent="0.2">
      <c r="D47" s="18"/>
      <c r="F47" s="18"/>
      <c r="H47" s="18"/>
      <c r="J47" s="18"/>
      <c r="L47" s="18"/>
      <c r="M47" s="18"/>
      <c r="N47" s="18"/>
      <c r="O47" s="18"/>
      <c r="P47" s="18"/>
      <c r="Q47" s="18"/>
      <c r="R47" s="113"/>
      <c r="S47" s="113"/>
      <c r="T47" s="113"/>
      <c r="U47" s="113"/>
      <c r="V47" s="113"/>
      <c r="W47" s="113"/>
      <c r="X47" s="113"/>
      <c r="Y47" s="113"/>
      <c r="Z47" s="113"/>
      <c r="AA47" s="113"/>
      <c r="AB47" s="18"/>
      <c r="AC47" s="18"/>
      <c r="AD47" s="18"/>
      <c r="AE47" s="18"/>
    </row>
    <row r="48" spans="1:44" x14ac:dyDescent="0.2">
      <c r="C48" s="19"/>
      <c r="D48" s="18"/>
      <c r="F48" s="18"/>
      <c r="H48" s="18"/>
      <c r="J48" s="18"/>
      <c r="L48" s="18"/>
      <c r="M48" s="18"/>
      <c r="N48" s="18"/>
      <c r="O48" s="18"/>
      <c r="P48" s="18"/>
      <c r="Q48" s="18"/>
      <c r="R48" s="113"/>
      <c r="S48" s="113"/>
      <c r="T48" s="113"/>
      <c r="U48" s="113"/>
      <c r="V48" s="113"/>
      <c r="W48" s="113"/>
      <c r="X48" s="113"/>
      <c r="Y48" s="113"/>
      <c r="Z48" s="113"/>
      <c r="AA48" s="113"/>
      <c r="AB48" s="18"/>
      <c r="AC48" s="18"/>
      <c r="AD48" s="18"/>
      <c r="AE48" s="18"/>
    </row>
    <row r="49" spans="3:31" x14ac:dyDescent="0.2">
      <c r="C49" s="19"/>
      <c r="D49" s="18"/>
      <c r="F49" s="18"/>
      <c r="H49" s="18"/>
      <c r="J49" s="18"/>
      <c r="L49" s="18"/>
      <c r="M49" s="18"/>
      <c r="N49" s="18"/>
      <c r="O49" s="18"/>
      <c r="P49" s="18"/>
      <c r="Q49" s="18"/>
      <c r="R49" s="113"/>
      <c r="S49" s="113"/>
      <c r="T49" s="113"/>
      <c r="U49" s="113"/>
      <c r="V49" s="113"/>
      <c r="W49" s="113"/>
      <c r="X49" s="113"/>
      <c r="Y49" s="113"/>
      <c r="Z49" s="113"/>
      <c r="AA49" s="113"/>
      <c r="AB49" s="18"/>
      <c r="AC49" s="18"/>
      <c r="AD49" s="18"/>
      <c r="AE49" s="18"/>
    </row>
    <row r="50" spans="3:31" x14ac:dyDescent="0.2">
      <c r="D50" s="18"/>
      <c r="F50" s="18"/>
      <c r="H50" s="18"/>
      <c r="J50" s="18"/>
      <c r="L50" s="18"/>
      <c r="M50" s="18"/>
      <c r="N50" s="18"/>
      <c r="O50" s="18"/>
      <c r="P50" s="18"/>
      <c r="Q50" s="18"/>
      <c r="R50" s="113"/>
      <c r="S50" s="113"/>
      <c r="T50" s="113"/>
      <c r="U50" s="113"/>
      <c r="V50" s="113"/>
      <c r="W50" s="113"/>
      <c r="X50" s="113"/>
      <c r="Y50" s="113"/>
      <c r="Z50" s="113"/>
      <c r="AA50" s="113"/>
      <c r="AB50" s="18"/>
      <c r="AC50" s="18"/>
      <c r="AD50" s="18"/>
      <c r="AE50" s="18"/>
    </row>
    <row r="51" spans="3:31" x14ac:dyDescent="0.2">
      <c r="F51" s="18"/>
      <c r="Z51" s="113"/>
    </row>
    <row r="52" spans="3:31" x14ac:dyDescent="0.2">
      <c r="F52" s="18"/>
    </row>
    <row r="53" spans="3:31" x14ac:dyDescent="0.2">
      <c r="F53" s="18"/>
      <c r="Z53" s="113"/>
      <c r="AC53" s="18"/>
    </row>
    <row r="54" spans="3:31" x14ac:dyDescent="0.2">
      <c r="F54" s="18"/>
      <c r="Z54" s="113"/>
    </row>
    <row r="55" spans="3:31" x14ac:dyDescent="0.2">
      <c r="F55" s="18"/>
      <c r="Z55" s="113"/>
    </row>
    <row r="56" spans="3:31" x14ac:dyDescent="0.2">
      <c r="F56" s="18"/>
    </row>
    <row r="57" spans="3:31" x14ac:dyDescent="0.2">
      <c r="F57" s="18"/>
    </row>
    <row r="59" spans="3:31" x14ac:dyDescent="0.2">
      <c r="F59" s="18"/>
    </row>
    <row r="60" spans="3:31" x14ac:dyDescent="0.2">
      <c r="F60" s="18"/>
    </row>
  </sheetData>
  <mergeCells count="16">
    <mergeCell ref="AB1:AC1"/>
    <mergeCell ref="A1:A2"/>
    <mergeCell ref="B1:B2"/>
    <mergeCell ref="C1:C2"/>
    <mergeCell ref="D1:E1"/>
    <mergeCell ref="F1:G1"/>
    <mergeCell ref="H1:I1"/>
    <mergeCell ref="J1:K1"/>
    <mergeCell ref="L1:M1"/>
    <mergeCell ref="N1:O1"/>
    <mergeCell ref="P1:Q1"/>
    <mergeCell ref="R1:S1"/>
    <mergeCell ref="T1:U1"/>
    <mergeCell ref="V1:W1"/>
    <mergeCell ref="X1:Y1"/>
    <mergeCell ref="Z1:AA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5"/>
  <sheetViews>
    <sheetView tabSelected="1" zoomScaleNormal="100" workbookViewId="0">
      <pane xSplit="3" ySplit="2" topLeftCell="P3" activePane="bottomRight" state="frozenSplit"/>
      <selection pane="topRight" activeCell="AH1" sqref="AH1"/>
      <selection pane="bottomLeft" activeCell="A26" sqref="A26"/>
      <selection pane="bottomRight" activeCell="AE17" sqref="AE17"/>
    </sheetView>
  </sheetViews>
  <sheetFormatPr defaultRowHeight="12" x14ac:dyDescent="0.2"/>
  <cols>
    <col min="1" max="1" width="14" style="1" customWidth="1"/>
    <col min="2" max="2" width="22" style="1" customWidth="1"/>
    <col min="3" max="3" width="26.7109375" style="1" customWidth="1"/>
    <col min="4" max="5" width="9.140625" style="1"/>
    <col min="6" max="17" width="9.140625" style="1" customWidth="1"/>
    <col min="18" max="27" width="9.140625" style="112" customWidth="1"/>
    <col min="28" max="16384" width="9.140625" style="1"/>
  </cols>
  <sheetData>
    <row r="1" spans="1:41" x14ac:dyDescent="0.2">
      <c r="A1" s="236" t="s">
        <v>0</v>
      </c>
      <c r="B1" s="236" t="s">
        <v>1</v>
      </c>
      <c r="C1" s="237" t="s">
        <v>2</v>
      </c>
      <c r="D1" s="238">
        <v>42552</v>
      </c>
      <c r="E1" s="239"/>
      <c r="F1" s="238">
        <v>42583</v>
      </c>
      <c r="G1" s="239"/>
      <c r="H1" s="238">
        <v>42614</v>
      </c>
      <c r="I1" s="239"/>
      <c r="J1" s="238">
        <v>42644</v>
      </c>
      <c r="K1" s="239"/>
      <c r="L1" s="238">
        <v>42675</v>
      </c>
      <c r="M1" s="239"/>
      <c r="N1" s="238">
        <v>42705</v>
      </c>
      <c r="O1" s="239"/>
      <c r="P1" s="238">
        <v>42736</v>
      </c>
      <c r="Q1" s="239"/>
      <c r="R1" s="240">
        <v>42767</v>
      </c>
      <c r="S1" s="241"/>
      <c r="T1" s="240">
        <v>42795</v>
      </c>
      <c r="U1" s="241"/>
      <c r="V1" s="240">
        <v>42826</v>
      </c>
      <c r="W1" s="241"/>
      <c r="X1" s="240">
        <v>42856</v>
      </c>
      <c r="Y1" s="241"/>
      <c r="Z1" s="240">
        <v>42887</v>
      </c>
      <c r="AA1" s="241"/>
      <c r="AB1" s="235" t="s">
        <v>13</v>
      </c>
      <c r="AC1" s="235"/>
    </row>
    <row r="2" spans="1:41" ht="58.5" customHeight="1" x14ac:dyDescent="0.2">
      <c r="A2" s="236"/>
      <c r="B2" s="236"/>
      <c r="C2" s="237"/>
      <c r="D2" s="9" t="s">
        <v>3</v>
      </c>
      <c r="E2" s="9" t="s">
        <v>20</v>
      </c>
      <c r="F2" s="9" t="s">
        <v>3</v>
      </c>
      <c r="G2" s="9" t="s">
        <v>20</v>
      </c>
      <c r="H2" s="9" t="s">
        <v>3</v>
      </c>
      <c r="I2" s="9" t="s">
        <v>20</v>
      </c>
      <c r="J2" s="9" t="s">
        <v>3</v>
      </c>
      <c r="K2" s="9" t="s">
        <v>20</v>
      </c>
      <c r="L2" s="9" t="s">
        <v>3</v>
      </c>
      <c r="M2" s="9" t="s">
        <v>20</v>
      </c>
      <c r="N2" s="9" t="s">
        <v>3</v>
      </c>
      <c r="O2" s="9" t="s">
        <v>20</v>
      </c>
      <c r="P2" s="9" t="s">
        <v>3</v>
      </c>
      <c r="Q2" s="9" t="s">
        <v>20</v>
      </c>
      <c r="R2" s="116" t="s">
        <v>3</v>
      </c>
      <c r="S2" s="116" t="s">
        <v>20</v>
      </c>
      <c r="T2" s="116" t="s">
        <v>3</v>
      </c>
      <c r="U2" s="116" t="s">
        <v>20</v>
      </c>
      <c r="V2" s="116" t="s">
        <v>3</v>
      </c>
      <c r="W2" s="116" t="s">
        <v>20</v>
      </c>
      <c r="X2" s="116" t="s">
        <v>3</v>
      </c>
      <c r="Y2" s="116" t="s">
        <v>20</v>
      </c>
      <c r="Z2" s="116" t="s">
        <v>3</v>
      </c>
      <c r="AA2" s="116" t="s">
        <v>20</v>
      </c>
      <c r="AB2" s="14" t="s">
        <v>3</v>
      </c>
      <c r="AC2" s="14" t="s">
        <v>20</v>
      </c>
    </row>
    <row r="3" spans="1:41" x14ac:dyDescent="0.2">
      <c r="A3" s="3"/>
      <c r="B3" s="3" t="s">
        <v>100</v>
      </c>
      <c r="C3" s="3" t="s">
        <v>18</v>
      </c>
      <c r="D3" s="44">
        <v>233</v>
      </c>
      <c r="E3" s="45">
        <v>67823</v>
      </c>
      <c r="F3" s="44">
        <v>236</v>
      </c>
      <c r="G3" s="45">
        <v>64473</v>
      </c>
      <c r="H3" s="44">
        <v>215</v>
      </c>
      <c r="I3" s="45">
        <v>60970</v>
      </c>
      <c r="J3" s="44">
        <v>150</v>
      </c>
      <c r="K3" s="45">
        <v>44395</v>
      </c>
      <c r="L3" s="44">
        <v>279</v>
      </c>
      <c r="M3" s="45">
        <v>82532</v>
      </c>
      <c r="N3" s="44">
        <v>188</v>
      </c>
      <c r="O3" s="45">
        <v>53828</v>
      </c>
      <c r="P3" s="44">
        <v>220</v>
      </c>
      <c r="Q3" s="45">
        <v>54238</v>
      </c>
      <c r="R3" s="124">
        <v>243</v>
      </c>
      <c r="S3" s="125">
        <v>67807</v>
      </c>
      <c r="T3" s="124">
        <v>226</v>
      </c>
      <c r="U3" s="125">
        <v>66730</v>
      </c>
      <c r="V3" s="124">
        <v>186</v>
      </c>
      <c r="W3" s="125">
        <v>53946</v>
      </c>
      <c r="X3" s="124">
        <v>268</v>
      </c>
      <c r="Y3" s="125">
        <v>75177</v>
      </c>
      <c r="Z3" s="124">
        <v>251</v>
      </c>
      <c r="AA3" s="125">
        <v>76998</v>
      </c>
      <c r="AB3" s="50">
        <f>SUMIF($D$2:$AA$2, "No. of Dwelling Units Approved", D3:AA3)</f>
        <v>2695</v>
      </c>
      <c r="AC3" s="51">
        <f>SUMIF($D$2:$AA$2, "Value of Approvals ($000)", D3:AA3)</f>
        <v>768917</v>
      </c>
      <c r="AD3" s="18"/>
    </row>
    <row r="4" spans="1:41" x14ac:dyDescent="0.2">
      <c r="A4" s="3"/>
      <c r="B4" s="3"/>
      <c r="C4" s="3" t="s">
        <v>109</v>
      </c>
      <c r="D4" s="44">
        <v>39</v>
      </c>
      <c r="E4" s="45">
        <v>7908</v>
      </c>
      <c r="F4" s="44">
        <v>40</v>
      </c>
      <c r="G4" s="45">
        <v>8284</v>
      </c>
      <c r="H4" s="44">
        <v>37</v>
      </c>
      <c r="I4" s="45">
        <v>7201</v>
      </c>
      <c r="J4" s="44">
        <v>38</v>
      </c>
      <c r="K4" s="45">
        <v>8579</v>
      </c>
      <c r="L4" s="44">
        <v>57</v>
      </c>
      <c r="M4" s="45">
        <v>16134</v>
      </c>
      <c r="N4" s="44">
        <v>26</v>
      </c>
      <c r="O4" s="45">
        <v>4824</v>
      </c>
      <c r="P4" s="44">
        <v>24</v>
      </c>
      <c r="Q4" s="45">
        <v>5162</v>
      </c>
      <c r="R4" s="124">
        <v>25</v>
      </c>
      <c r="S4" s="125">
        <v>6939</v>
      </c>
      <c r="T4" s="124">
        <v>107</v>
      </c>
      <c r="U4" s="125">
        <v>27808</v>
      </c>
      <c r="V4" s="124">
        <v>71</v>
      </c>
      <c r="W4" s="125">
        <v>13899</v>
      </c>
      <c r="X4" s="124">
        <v>38</v>
      </c>
      <c r="Y4" s="125">
        <v>8077</v>
      </c>
      <c r="Z4" s="124">
        <v>35</v>
      </c>
      <c r="AA4" s="125">
        <v>9043</v>
      </c>
      <c r="AB4" s="50">
        <f>SUMIF($D$2:$AA$2, "No. of Dwelling Units Approved", D4:AA4)</f>
        <v>537</v>
      </c>
      <c r="AC4" s="51">
        <f t="shared" ref="AC4:AC10" si="0">SUMIF($D$2:$AA$2, "Value of Approvals ($000)", D4:AA4)</f>
        <v>123858</v>
      </c>
      <c r="AD4" s="18"/>
    </row>
    <row r="5" spans="1:41" x14ac:dyDescent="0.2">
      <c r="A5" s="3"/>
      <c r="B5" s="3"/>
      <c r="C5" s="3" t="s">
        <v>110</v>
      </c>
      <c r="D5" s="44">
        <v>60</v>
      </c>
      <c r="E5" s="45">
        <v>11600</v>
      </c>
      <c r="F5" s="44">
        <v>17</v>
      </c>
      <c r="G5" s="45">
        <v>5100</v>
      </c>
      <c r="H5" s="44">
        <v>0</v>
      </c>
      <c r="I5" s="45">
        <v>0</v>
      </c>
      <c r="J5" s="44">
        <v>66</v>
      </c>
      <c r="K5" s="45">
        <v>21000</v>
      </c>
      <c r="L5" s="44">
        <v>192</v>
      </c>
      <c r="M5" s="45">
        <v>58094</v>
      </c>
      <c r="N5" s="44">
        <v>120</v>
      </c>
      <c r="O5" s="45">
        <v>24000</v>
      </c>
      <c r="P5" s="44">
        <v>0</v>
      </c>
      <c r="Q5" s="45">
        <v>0</v>
      </c>
      <c r="R5" s="124">
        <v>0</v>
      </c>
      <c r="S5" s="125">
        <v>0</v>
      </c>
      <c r="T5" s="124">
        <v>61</v>
      </c>
      <c r="U5" s="125">
        <v>19300</v>
      </c>
      <c r="V5" s="124">
        <v>89</v>
      </c>
      <c r="W5" s="125">
        <v>29950</v>
      </c>
      <c r="X5" s="124">
        <v>0</v>
      </c>
      <c r="Y5" s="125">
        <v>0</v>
      </c>
      <c r="Z5" s="124">
        <v>149</v>
      </c>
      <c r="AA5" s="125">
        <v>34082</v>
      </c>
      <c r="AB5" s="50">
        <f>SUMIF($D$2:$AA$2, "No. of Dwelling Units Approved", D5:AA5)</f>
        <v>754</v>
      </c>
      <c r="AC5" s="51">
        <f t="shared" ref="AC5" si="1">SUMIF($D$2:$AA$2, "Value of Approvals ($000)", D5:AA5)</f>
        <v>203126</v>
      </c>
      <c r="AD5" s="18"/>
    </row>
    <row r="6" spans="1:41" x14ac:dyDescent="0.2">
      <c r="A6" s="3"/>
      <c r="B6" s="3"/>
      <c r="C6" s="3" t="s">
        <v>19</v>
      </c>
      <c r="D6" s="44">
        <v>332</v>
      </c>
      <c r="E6" s="45">
        <v>87332</v>
      </c>
      <c r="F6" s="44">
        <v>293</v>
      </c>
      <c r="G6" s="45">
        <v>77857</v>
      </c>
      <c r="H6" s="44">
        <v>252</v>
      </c>
      <c r="I6" s="45">
        <v>68171</v>
      </c>
      <c r="J6" s="44">
        <v>254</v>
      </c>
      <c r="K6" s="45">
        <v>73974</v>
      </c>
      <c r="L6" s="44">
        <v>528</v>
      </c>
      <c r="M6" s="45">
        <v>156760</v>
      </c>
      <c r="N6" s="44">
        <v>334</v>
      </c>
      <c r="O6" s="45">
        <v>82652</v>
      </c>
      <c r="P6" s="44">
        <v>244</v>
      </c>
      <c r="Q6" s="45">
        <v>59399</v>
      </c>
      <c r="R6" s="124">
        <v>268</v>
      </c>
      <c r="S6" s="125">
        <v>74746</v>
      </c>
      <c r="T6" s="124">
        <v>394</v>
      </c>
      <c r="U6" s="125">
        <v>113838</v>
      </c>
      <c r="V6" s="124">
        <v>346</v>
      </c>
      <c r="W6" s="125">
        <v>97795</v>
      </c>
      <c r="X6" s="124">
        <v>306</v>
      </c>
      <c r="Y6" s="125">
        <v>83254</v>
      </c>
      <c r="Z6" s="124">
        <v>435</v>
      </c>
      <c r="AA6" s="125">
        <v>120123</v>
      </c>
      <c r="AB6" s="50">
        <f>SUMIF($D$2:$AA$2, "No. of Dwelling Units Approved", D6:AA6)</f>
        <v>3986</v>
      </c>
      <c r="AC6" s="51">
        <f t="shared" si="0"/>
        <v>1095901</v>
      </c>
      <c r="AD6" s="18"/>
    </row>
    <row r="7" spans="1:41" x14ac:dyDescent="0.2">
      <c r="A7" s="3"/>
      <c r="B7" s="3"/>
      <c r="C7" s="3" t="s">
        <v>14</v>
      </c>
      <c r="D7" s="44" t="s">
        <v>22</v>
      </c>
      <c r="E7" s="45">
        <v>7322</v>
      </c>
      <c r="F7" s="44" t="s">
        <v>22</v>
      </c>
      <c r="G7" s="45">
        <v>9801</v>
      </c>
      <c r="H7" s="44" t="s">
        <v>22</v>
      </c>
      <c r="I7" s="45">
        <v>9938</v>
      </c>
      <c r="J7" s="44" t="s">
        <v>22</v>
      </c>
      <c r="K7" s="45">
        <v>8304</v>
      </c>
      <c r="L7" s="44" t="s">
        <v>22</v>
      </c>
      <c r="M7" s="45">
        <v>8979</v>
      </c>
      <c r="N7" s="44" t="s">
        <v>22</v>
      </c>
      <c r="O7" s="45">
        <v>10187</v>
      </c>
      <c r="P7" s="44" t="s">
        <v>22</v>
      </c>
      <c r="Q7" s="45">
        <v>4481</v>
      </c>
      <c r="R7" s="124" t="s">
        <v>22</v>
      </c>
      <c r="S7" s="125">
        <v>8364</v>
      </c>
      <c r="T7" s="124" t="s">
        <v>22</v>
      </c>
      <c r="U7" s="125">
        <v>8843</v>
      </c>
      <c r="V7" s="124" t="s">
        <v>22</v>
      </c>
      <c r="W7" s="125">
        <v>4512</v>
      </c>
      <c r="X7" s="124" t="s">
        <v>22</v>
      </c>
      <c r="Y7" s="125">
        <v>8442</v>
      </c>
      <c r="Z7" s="124" t="s">
        <v>22</v>
      </c>
      <c r="AA7" s="125">
        <v>11969</v>
      </c>
      <c r="AB7" s="52" t="s">
        <v>22</v>
      </c>
      <c r="AC7" s="51">
        <f t="shared" si="0"/>
        <v>101142</v>
      </c>
      <c r="AD7" s="18"/>
    </row>
    <row r="8" spans="1:41" x14ac:dyDescent="0.2">
      <c r="A8" s="3"/>
      <c r="B8" s="3"/>
      <c r="C8" s="3" t="s">
        <v>15</v>
      </c>
      <c r="D8" s="44" t="s">
        <v>22</v>
      </c>
      <c r="E8" s="45">
        <v>94653</v>
      </c>
      <c r="F8" s="44" t="s">
        <v>22</v>
      </c>
      <c r="G8" s="45">
        <v>87658</v>
      </c>
      <c r="H8" s="44" t="s">
        <v>22</v>
      </c>
      <c r="I8" s="45">
        <v>78108</v>
      </c>
      <c r="J8" s="44" t="s">
        <v>22</v>
      </c>
      <c r="K8" s="45">
        <v>82278</v>
      </c>
      <c r="L8" s="44" t="s">
        <v>22</v>
      </c>
      <c r="M8" s="45">
        <v>165739</v>
      </c>
      <c r="N8" s="44" t="s">
        <v>22</v>
      </c>
      <c r="O8" s="45">
        <v>92839</v>
      </c>
      <c r="P8" s="44" t="s">
        <v>22</v>
      </c>
      <c r="Q8" s="45">
        <v>63880</v>
      </c>
      <c r="R8" s="124" t="s">
        <v>22</v>
      </c>
      <c r="S8" s="125">
        <v>83111</v>
      </c>
      <c r="T8" s="124" t="s">
        <v>22</v>
      </c>
      <c r="U8" s="125">
        <v>122681</v>
      </c>
      <c r="V8" s="124" t="s">
        <v>22</v>
      </c>
      <c r="W8" s="125">
        <v>102307</v>
      </c>
      <c r="X8" s="124" t="s">
        <v>22</v>
      </c>
      <c r="Y8" s="125">
        <v>91696</v>
      </c>
      <c r="Z8" s="124" t="s">
        <v>22</v>
      </c>
      <c r="AA8" s="125">
        <v>132092</v>
      </c>
      <c r="AB8" s="52" t="s">
        <v>22</v>
      </c>
      <c r="AC8" s="51">
        <f t="shared" si="0"/>
        <v>1197042</v>
      </c>
      <c r="AD8" s="18"/>
    </row>
    <row r="9" spans="1:41" x14ac:dyDescent="0.2">
      <c r="A9" s="3"/>
      <c r="B9" s="3"/>
      <c r="C9" s="3" t="s">
        <v>16</v>
      </c>
      <c r="D9" s="44" t="s">
        <v>22</v>
      </c>
      <c r="E9" s="45">
        <v>11792</v>
      </c>
      <c r="F9" s="44" t="s">
        <v>22</v>
      </c>
      <c r="G9" s="45">
        <v>19455</v>
      </c>
      <c r="H9" s="44" t="s">
        <v>22</v>
      </c>
      <c r="I9" s="45">
        <v>97174</v>
      </c>
      <c r="J9" s="44" t="s">
        <v>22</v>
      </c>
      <c r="K9" s="45">
        <v>452942</v>
      </c>
      <c r="L9" s="44" t="s">
        <v>22</v>
      </c>
      <c r="M9" s="45">
        <v>16245</v>
      </c>
      <c r="N9" s="44" t="s">
        <v>22</v>
      </c>
      <c r="O9" s="45">
        <v>18344</v>
      </c>
      <c r="P9" s="44" t="s">
        <v>22</v>
      </c>
      <c r="Q9" s="45">
        <v>8409</v>
      </c>
      <c r="R9" s="124" t="s">
        <v>22</v>
      </c>
      <c r="S9" s="125">
        <v>53207</v>
      </c>
      <c r="T9" s="124" t="s">
        <v>22</v>
      </c>
      <c r="U9" s="125">
        <v>11725</v>
      </c>
      <c r="V9" s="124" t="s">
        <v>22</v>
      </c>
      <c r="W9" s="125">
        <v>6400</v>
      </c>
      <c r="X9" s="124" t="s">
        <v>22</v>
      </c>
      <c r="Y9" s="125">
        <v>48863</v>
      </c>
      <c r="Z9" s="124" t="s">
        <v>22</v>
      </c>
      <c r="AA9" s="125">
        <v>31709</v>
      </c>
      <c r="AB9" s="52" t="s">
        <v>22</v>
      </c>
      <c r="AC9" s="51">
        <f t="shared" si="0"/>
        <v>776265</v>
      </c>
      <c r="AD9" s="18"/>
    </row>
    <row r="10" spans="1:41" x14ac:dyDescent="0.2">
      <c r="A10" s="3"/>
      <c r="B10" s="3"/>
      <c r="C10" s="3" t="s">
        <v>17</v>
      </c>
      <c r="D10" s="44" t="s">
        <v>22</v>
      </c>
      <c r="E10" s="45">
        <v>106446</v>
      </c>
      <c r="F10" s="44" t="s">
        <v>22</v>
      </c>
      <c r="G10" s="45">
        <v>107113</v>
      </c>
      <c r="H10" s="44" t="s">
        <v>22</v>
      </c>
      <c r="I10" s="45">
        <v>175282</v>
      </c>
      <c r="J10" s="44" t="s">
        <v>22</v>
      </c>
      <c r="K10" s="45">
        <v>535220</v>
      </c>
      <c r="L10" s="44" t="s">
        <v>22</v>
      </c>
      <c r="M10" s="45">
        <v>181985</v>
      </c>
      <c r="N10" s="44" t="s">
        <v>22</v>
      </c>
      <c r="O10" s="45">
        <v>111184</v>
      </c>
      <c r="P10" s="44" t="s">
        <v>22</v>
      </c>
      <c r="Q10" s="45">
        <v>72289</v>
      </c>
      <c r="R10" s="124" t="s">
        <v>22</v>
      </c>
      <c r="S10" s="125">
        <v>136318</v>
      </c>
      <c r="T10" s="124" t="s">
        <v>22</v>
      </c>
      <c r="U10" s="125">
        <v>134406</v>
      </c>
      <c r="V10" s="124" t="s">
        <v>22</v>
      </c>
      <c r="W10" s="125">
        <v>108707</v>
      </c>
      <c r="X10" s="124" t="s">
        <v>22</v>
      </c>
      <c r="Y10" s="125">
        <v>140559</v>
      </c>
      <c r="Z10" s="124" t="s">
        <v>22</v>
      </c>
      <c r="AA10" s="125">
        <v>163801</v>
      </c>
      <c r="AB10" s="52" t="s">
        <v>22</v>
      </c>
      <c r="AC10" s="51">
        <f t="shared" si="0"/>
        <v>1973310</v>
      </c>
      <c r="AD10" s="18"/>
    </row>
    <row r="11" spans="1:41" x14ac:dyDescent="0.2">
      <c r="A11" s="2"/>
      <c r="B11" s="2" t="s">
        <v>101</v>
      </c>
      <c r="C11" s="2" t="s">
        <v>18</v>
      </c>
      <c r="D11" s="40">
        <v>104</v>
      </c>
      <c r="E11" s="41">
        <v>27638</v>
      </c>
      <c r="F11" s="40">
        <v>40</v>
      </c>
      <c r="G11" s="41">
        <v>16503</v>
      </c>
      <c r="H11" s="40">
        <v>36</v>
      </c>
      <c r="I11" s="41">
        <v>13898</v>
      </c>
      <c r="J11" s="40">
        <v>31</v>
      </c>
      <c r="K11" s="41">
        <v>19841</v>
      </c>
      <c r="L11" s="40">
        <v>28</v>
      </c>
      <c r="M11" s="41">
        <v>7417</v>
      </c>
      <c r="N11" s="40">
        <v>40</v>
      </c>
      <c r="O11" s="41">
        <v>13424</v>
      </c>
      <c r="P11" s="40">
        <v>92</v>
      </c>
      <c r="Q11" s="41">
        <v>26166</v>
      </c>
      <c r="R11" s="70">
        <v>51</v>
      </c>
      <c r="S11" s="66">
        <v>18684</v>
      </c>
      <c r="T11" s="70">
        <v>44</v>
      </c>
      <c r="U11" s="66">
        <v>14876</v>
      </c>
      <c r="V11" s="70">
        <v>38</v>
      </c>
      <c r="W11" s="66">
        <v>11235</v>
      </c>
      <c r="X11" s="70">
        <v>44</v>
      </c>
      <c r="Y11" s="66">
        <v>14227</v>
      </c>
      <c r="Z11" s="70">
        <v>73</v>
      </c>
      <c r="AA11" s="66">
        <v>21374</v>
      </c>
      <c r="AB11" s="42">
        <f>SUMIF($D$2:$AA$2, "No. of Dwelling Units Approved", D11:AA11)</f>
        <v>621</v>
      </c>
      <c r="AC11" s="43">
        <f>SUMIF($D$2:$AA$2, "Value of Approvals ($000)", D11:AA11)</f>
        <v>205283</v>
      </c>
      <c r="AD11" s="18"/>
      <c r="AI11" s="18"/>
      <c r="AK11" s="18"/>
      <c r="AM11" s="18"/>
      <c r="AO11" s="18"/>
    </row>
    <row r="12" spans="1:41" x14ac:dyDescent="0.2">
      <c r="A12" s="2"/>
      <c r="B12" s="2"/>
      <c r="C12" s="2" t="s">
        <v>109</v>
      </c>
      <c r="D12" s="40">
        <v>22</v>
      </c>
      <c r="E12" s="41">
        <v>5981</v>
      </c>
      <c r="F12" s="40">
        <v>6</v>
      </c>
      <c r="G12" s="41">
        <v>1165</v>
      </c>
      <c r="H12" s="40">
        <v>6</v>
      </c>
      <c r="I12" s="41">
        <v>1158</v>
      </c>
      <c r="J12" s="40">
        <v>10</v>
      </c>
      <c r="K12" s="41">
        <v>2716</v>
      </c>
      <c r="L12" s="40">
        <v>43</v>
      </c>
      <c r="M12" s="41">
        <v>16243</v>
      </c>
      <c r="N12" s="40">
        <v>47</v>
      </c>
      <c r="O12" s="41">
        <v>7776</v>
      </c>
      <c r="P12" s="40">
        <v>2</v>
      </c>
      <c r="Q12" s="41">
        <v>750</v>
      </c>
      <c r="R12" s="70">
        <v>2</v>
      </c>
      <c r="S12" s="66">
        <v>953</v>
      </c>
      <c r="T12" s="70">
        <v>24</v>
      </c>
      <c r="U12" s="66">
        <v>6731</v>
      </c>
      <c r="V12" s="70">
        <v>66</v>
      </c>
      <c r="W12" s="66">
        <v>16814</v>
      </c>
      <c r="X12" s="70">
        <v>6</v>
      </c>
      <c r="Y12" s="66">
        <v>1714</v>
      </c>
      <c r="Z12" s="70">
        <v>2</v>
      </c>
      <c r="AA12" s="66">
        <v>500</v>
      </c>
      <c r="AB12" s="42">
        <f>SUMIF($D$2:$AA$2, "No. of Dwelling Units Approved", D12:AA12)</f>
        <v>236</v>
      </c>
      <c r="AC12" s="43">
        <f t="shared" ref="AC12:AC18" si="2">SUMIF($D$2:$AA$2, "Value of Approvals ($000)", D12:AA12)</f>
        <v>62501</v>
      </c>
      <c r="AD12" s="18"/>
      <c r="AI12" s="18"/>
      <c r="AK12" s="18"/>
      <c r="AM12" s="18"/>
      <c r="AO12" s="18"/>
    </row>
    <row r="13" spans="1:41" x14ac:dyDescent="0.2">
      <c r="A13" s="2"/>
      <c r="B13" s="2"/>
      <c r="C13" s="2" t="s">
        <v>110</v>
      </c>
      <c r="D13" s="40" t="s">
        <v>126</v>
      </c>
      <c r="E13" s="41" t="s">
        <v>126</v>
      </c>
      <c r="F13" s="40" t="s">
        <v>126</v>
      </c>
      <c r="G13" s="41" t="s">
        <v>126</v>
      </c>
      <c r="H13" s="40">
        <v>0</v>
      </c>
      <c r="I13" s="41">
        <v>0</v>
      </c>
      <c r="J13" s="40">
        <v>0</v>
      </c>
      <c r="K13" s="41">
        <v>0</v>
      </c>
      <c r="L13" s="40">
        <v>6</v>
      </c>
      <c r="M13" s="41">
        <v>3500</v>
      </c>
      <c r="N13" s="40">
        <v>0</v>
      </c>
      <c r="O13" s="41">
        <v>0</v>
      </c>
      <c r="P13" s="40">
        <v>0</v>
      </c>
      <c r="Q13" s="41">
        <v>0</v>
      </c>
      <c r="R13" s="70">
        <v>0</v>
      </c>
      <c r="S13" s="66">
        <v>0</v>
      </c>
      <c r="T13" s="70">
        <v>0</v>
      </c>
      <c r="U13" s="66">
        <v>0</v>
      </c>
      <c r="V13" s="70">
        <v>0</v>
      </c>
      <c r="W13" s="66">
        <v>0</v>
      </c>
      <c r="X13" s="70">
        <v>0</v>
      </c>
      <c r="Y13" s="66">
        <v>0</v>
      </c>
      <c r="Z13" s="70">
        <v>0</v>
      </c>
      <c r="AA13" s="66">
        <v>0</v>
      </c>
      <c r="AB13" s="42">
        <f>SUMIF($D$2:$AA$2, "No. of Dwelling Units Approved", D13:AA13)</f>
        <v>6</v>
      </c>
      <c r="AC13" s="43">
        <f t="shared" ref="AC13" si="3">SUMIF($D$2:$AA$2, "Value of Approvals ($000)", D13:AA13)</f>
        <v>3500</v>
      </c>
      <c r="AD13" s="18"/>
      <c r="AI13" s="18"/>
      <c r="AK13" s="18"/>
      <c r="AM13" s="18"/>
      <c r="AO13" s="18"/>
    </row>
    <row r="14" spans="1:41" x14ac:dyDescent="0.2">
      <c r="A14" s="2"/>
      <c r="B14" s="2"/>
      <c r="C14" s="2" t="s">
        <v>19</v>
      </c>
      <c r="D14" s="40">
        <v>126</v>
      </c>
      <c r="E14" s="41">
        <v>33618</v>
      </c>
      <c r="F14" s="40">
        <v>46</v>
      </c>
      <c r="G14" s="41">
        <v>17669</v>
      </c>
      <c r="H14" s="40">
        <v>42</v>
      </c>
      <c r="I14" s="41">
        <v>15056</v>
      </c>
      <c r="J14" s="40">
        <v>41</v>
      </c>
      <c r="K14" s="41">
        <v>22557</v>
      </c>
      <c r="L14" s="40">
        <v>77</v>
      </c>
      <c r="M14" s="41">
        <v>27161</v>
      </c>
      <c r="N14" s="40">
        <v>87</v>
      </c>
      <c r="O14" s="41">
        <v>21200</v>
      </c>
      <c r="P14" s="40">
        <v>94</v>
      </c>
      <c r="Q14" s="41">
        <v>26916</v>
      </c>
      <c r="R14" s="70">
        <v>53</v>
      </c>
      <c r="S14" s="66">
        <v>19637</v>
      </c>
      <c r="T14" s="70">
        <v>68</v>
      </c>
      <c r="U14" s="66">
        <v>21607</v>
      </c>
      <c r="V14" s="70">
        <v>104</v>
      </c>
      <c r="W14" s="66">
        <v>28049</v>
      </c>
      <c r="X14" s="70">
        <v>50</v>
      </c>
      <c r="Y14" s="66">
        <v>15941</v>
      </c>
      <c r="Z14" s="70">
        <v>75</v>
      </c>
      <c r="AA14" s="66">
        <v>21873</v>
      </c>
      <c r="AB14" s="42">
        <f>SUMIF($D$2:$AA$2, "No. of Dwelling Units Approved", D14:AA14)</f>
        <v>863</v>
      </c>
      <c r="AC14" s="43">
        <f t="shared" si="2"/>
        <v>271284</v>
      </c>
      <c r="AD14" s="18"/>
      <c r="AI14" s="18"/>
      <c r="AK14" s="18"/>
      <c r="AM14" s="18"/>
      <c r="AO14" s="18"/>
    </row>
    <row r="15" spans="1:41" x14ac:dyDescent="0.2">
      <c r="A15" s="2"/>
      <c r="B15" s="2"/>
      <c r="C15" s="2" t="s">
        <v>14</v>
      </c>
      <c r="D15" s="40" t="s">
        <v>22</v>
      </c>
      <c r="E15" s="41">
        <v>4573</v>
      </c>
      <c r="F15" s="40" t="s">
        <v>22</v>
      </c>
      <c r="G15" s="41">
        <v>4592</v>
      </c>
      <c r="H15" s="40" t="s">
        <v>22</v>
      </c>
      <c r="I15" s="41">
        <v>4100</v>
      </c>
      <c r="J15" s="40" t="s">
        <v>22</v>
      </c>
      <c r="K15" s="41">
        <v>2579</v>
      </c>
      <c r="L15" s="40" t="s">
        <v>22</v>
      </c>
      <c r="M15" s="41">
        <v>3108</v>
      </c>
      <c r="N15" s="40" t="s">
        <v>22</v>
      </c>
      <c r="O15" s="41">
        <v>3469</v>
      </c>
      <c r="P15" s="40" t="s">
        <v>22</v>
      </c>
      <c r="Q15" s="41">
        <v>1777</v>
      </c>
      <c r="R15" s="70" t="s">
        <v>22</v>
      </c>
      <c r="S15" s="66">
        <v>2835</v>
      </c>
      <c r="T15" s="70" t="s">
        <v>22</v>
      </c>
      <c r="U15" s="66">
        <v>4024</v>
      </c>
      <c r="V15" s="70" t="s">
        <v>22</v>
      </c>
      <c r="W15" s="66">
        <v>2906</v>
      </c>
      <c r="X15" s="70" t="s">
        <v>22</v>
      </c>
      <c r="Y15" s="66">
        <v>3842</v>
      </c>
      <c r="Z15" s="70" t="s">
        <v>22</v>
      </c>
      <c r="AA15" s="66">
        <v>5899</v>
      </c>
      <c r="AB15" s="42" t="s">
        <v>22</v>
      </c>
      <c r="AC15" s="43">
        <f t="shared" si="2"/>
        <v>43704</v>
      </c>
      <c r="AD15" s="18"/>
      <c r="AI15" s="18"/>
      <c r="AK15" s="18"/>
      <c r="AM15" s="18"/>
      <c r="AO15" s="18"/>
    </row>
    <row r="16" spans="1:41" x14ac:dyDescent="0.2">
      <c r="A16" s="2"/>
      <c r="B16" s="2"/>
      <c r="C16" s="2" t="s">
        <v>15</v>
      </c>
      <c r="D16" s="40" t="s">
        <v>22</v>
      </c>
      <c r="E16" s="41">
        <v>38191</v>
      </c>
      <c r="F16" s="40" t="s">
        <v>22</v>
      </c>
      <c r="G16" s="41">
        <v>22260</v>
      </c>
      <c r="H16" s="40" t="s">
        <v>22</v>
      </c>
      <c r="I16" s="41">
        <v>19156</v>
      </c>
      <c r="J16" s="40" t="s">
        <v>22</v>
      </c>
      <c r="K16" s="41">
        <v>25136</v>
      </c>
      <c r="L16" s="40" t="s">
        <v>22</v>
      </c>
      <c r="M16" s="41">
        <v>30269</v>
      </c>
      <c r="N16" s="40" t="s">
        <v>22</v>
      </c>
      <c r="O16" s="41">
        <v>24669</v>
      </c>
      <c r="P16" s="40" t="s">
        <v>22</v>
      </c>
      <c r="Q16" s="41">
        <v>28692</v>
      </c>
      <c r="R16" s="70" t="s">
        <v>22</v>
      </c>
      <c r="S16" s="66">
        <v>22472</v>
      </c>
      <c r="T16" s="70" t="s">
        <v>22</v>
      </c>
      <c r="U16" s="66">
        <v>25631</v>
      </c>
      <c r="V16" s="70" t="s">
        <v>22</v>
      </c>
      <c r="W16" s="66">
        <v>30955</v>
      </c>
      <c r="X16" s="70" t="s">
        <v>22</v>
      </c>
      <c r="Y16" s="66">
        <v>19783</v>
      </c>
      <c r="Z16" s="70" t="s">
        <v>22</v>
      </c>
      <c r="AA16" s="66">
        <v>27773</v>
      </c>
      <c r="AB16" s="42" t="s">
        <v>22</v>
      </c>
      <c r="AC16" s="43">
        <f t="shared" si="2"/>
        <v>314987</v>
      </c>
      <c r="AD16" s="18"/>
      <c r="AI16" s="18"/>
      <c r="AK16" s="18"/>
      <c r="AM16" s="18"/>
      <c r="AO16" s="18"/>
    </row>
    <row r="17" spans="1:41" x14ac:dyDescent="0.2">
      <c r="A17" s="2"/>
      <c r="B17" s="2"/>
      <c r="C17" s="2" t="s">
        <v>16</v>
      </c>
      <c r="D17" s="40" t="s">
        <v>22</v>
      </c>
      <c r="E17" s="41">
        <v>6170</v>
      </c>
      <c r="F17" s="40" t="s">
        <v>22</v>
      </c>
      <c r="G17" s="41">
        <v>1721</v>
      </c>
      <c r="H17" s="40" t="s">
        <v>22</v>
      </c>
      <c r="I17" s="41">
        <v>5447</v>
      </c>
      <c r="J17" s="40" t="s">
        <v>22</v>
      </c>
      <c r="K17" s="41">
        <v>7022</v>
      </c>
      <c r="L17" s="40" t="s">
        <v>22</v>
      </c>
      <c r="M17" s="41">
        <v>1158</v>
      </c>
      <c r="N17" s="40" t="s">
        <v>22</v>
      </c>
      <c r="O17" s="41">
        <v>3006</v>
      </c>
      <c r="P17" s="40" t="s">
        <v>22</v>
      </c>
      <c r="Q17" s="41">
        <v>0</v>
      </c>
      <c r="R17" s="70" t="s">
        <v>22</v>
      </c>
      <c r="S17" s="66">
        <v>11121</v>
      </c>
      <c r="T17" s="70" t="s">
        <v>22</v>
      </c>
      <c r="U17" s="66">
        <v>3225</v>
      </c>
      <c r="V17" s="70" t="s">
        <v>22</v>
      </c>
      <c r="W17" s="66">
        <v>7484</v>
      </c>
      <c r="X17" s="70" t="s">
        <v>22</v>
      </c>
      <c r="Y17" s="66">
        <v>4735</v>
      </c>
      <c r="Z17" s="70" t="s">
        <v>22</v>
      </c>
      <c r="AA17" s="66">
        <v>8628</v>
      </c>
      <c r="AB17" s="42" t="s">
        <v>22</v>
      </c>
      <c r="AC17" s="43">
        <f t="shared" si="2"/>
        <v>59717</v>
      </c>
      <c r="AD17" s="18"/>
      <c r="AI17" s="18"/>
      <c r="AK17" s="18"/>
      <c r="AM17" s="18"/>
      <c r="AO17" s="18"/>
    </row>
    <row r="18" spans="1:41" x14ac:dyDescent="0.2">
      <c r="A18" s="2"/>
      <c r="B18" s="2"/>
      <c r="C18" s="2" t="s">
        <v>17</v>
      </c>
      <c r="D18" s="40" t="s">
        <v>22</v>
      </c>
      <c r="E18" s="41">
        <v>44361</v>
      </c>
      <c r="F18" s="40" t="s">
        <v>22</v>
      </c>
      <c r="G18" s="41">
        <v>23981</v>
      </c>
      <c r="H18" s="40" t="s">
        <v>22</v>
      </c>
      <c r="I18" s="41">
        <v>24602</v>
      </c>
      <c r="J18" s="40" t="s">
        <v>22</v>
      </c>
      <c r="K18" s="41">
        <v>32158</v>
      </c>
      <c r="L18" s="40" t="s">
        <v>22</v>
      </c>
      <c r="M18" s="41">
        <v>31427</v>
      </c>
      <c r="N18" s="40" t="s">
        <v>22</v>
      </c>
      <c r="O18" s="41">
        <v>27675</v>
      </c>
      <c r="P18" s="40" t="s">
        <v>22</v>
      </c>
      <c r="Q18" s="41">
        <v>28692</v>
      </c>
      <c r="R18" s="70" t="s">
        <v>22</v>
      </c>
      <c r="S18" s="66">
        <v>33593</v>
      </c>
      <c r="T18" s="70" t="s">
        <v>22</v>
      </c>
      <c r="U18" s="66">
        <v>28856</v>
      </c>
      <c r="V18" s="70" t="s">
        <v>22</v>
      </c>
      <c r="W18" s="66">
        <v>38439</v>
      </c>
      <c r="X18" s="70" t="s">
        <v>22</v>
      </c>
      <c r="Y18" s="66">
        <v>24517</v>
      </c>
      <c r="Z18" s="70" t="s">
        <v>22</v>
      </c>
      <c r="AA18" s="66">
        <v>36400</v>
      </c>
      <c r="AB18" s="42" t="s">
        <v>22</v>
      </c>
      <c r="AC18" s="43">
        <f t="shared" si="2"/>
        <v>374701</v>
      </c>
      <c r="AD18" s="18"/>
      <c r="AM18" s="18"/>
      <c r="AO18" s="18"/>
    </row>
    <row r="19" spans="1:41" x14ac:dyDescent="0.2">
      <c r="A19" s="10">
        <v>316</v>
      </c>
      <c r="B19" s="10" t="s">
        <v>104</v>
      </c>
      <c r="C19" s="10" t="s">
        <v>18</v>
      </c>
      <c r="D19" s="46">
        <f>SUM(D11,D3)</f>
        <v>337</v>
      </c>
      <c r="E19" s="46">
        <f t="shared" ref="E19:AA19" si="4">SUM(E11,E3)</f>
        <v>95461</v>
      </c>
      <c r="F19" s="46">
        <f t="shared" si="4"/>
        <v>276</v>
      </c>
      <c r="G19" s="46">
        <f t="shared" si="4"/>
        <v>80976</v>
      </c>
      <c r="H19" s="46">
        <f t="shared" si="4"/>
        <v>251</v>
      </c>
      <c r="I19" s="46">
        <f t="shared" si="4"/>
        <v>74868</v>
      </c>
      <c r="J19" s="46">
        <f t="shared" si="4"/>
        <v>181</v>
      </c>
      <c r="K19" s="46">
        <f t="shared" si="4"/>
        <v>64236</v>
      </c>
      <c r="L19" s="46">
        <f t="shared" si="4"/>
        <v>307</v>
      </c>
      <c r="M19" s="46">
        <f t="shared" si="4"/>
        <v>89949</v>
      </c>
      <c r="N19" s="46">
        <f t="shared" si="4"/>
        <v>228</v>
      </c>
      <c r="O19" s="46">
        <f t="shared" si="4"/>
        <v>67252</v>
      </c>
      <c r="P19" s="46">
        <f t="shared" si="4"/>
        <v>312</v>
      </c>
      <c r="Q19" s="46">
        <f t="shared" si="4"/>
        <v>80404</v>
      </c>
      <c r="R19" s="117">
        <f t="shared" si="4"/>
        <v>294</v>
      </c>
      <c r="S19" s="117">
        <f t="shared" si="4"/>
        <v>86491</v>
      </c>
      <c r="T19" s="117">
        <f t="shared" si="4"/>
        <v>270</v>
      </c>
      <c r="U19" s="117">
        <f t="shared" si="4"/>
        <v>81606</v>
      </c>
      <c r="V19" s="117">
        <f t="shared" si="4"/>
        <v>224</v>
      </c>
      <c r="W19" s="117">
        <f t="shared" si="4"/>
        <v>65181</v>
      </c>
      <c r="X19" s="117">
        <f t="shared" si="4"/>
        <v>312</v>
      </c>
      <c r="Y19" s="117">
        <f t="shared" si="4"/>
        <v>89404</v>
      </c>
      <c r="Z19" s="117">
        <f t="shared" si="4"/>
        <v>324</v>
      </c>
      <c r="AA19" s="117">
        <f t="shared" si="4"/>
        <v>98372</v>
      </c>
      <c r="AB19" s="46">
        <f>SUMIF($D$2:$AA$2, "No. of Dwelling Units Approved", D19:AA19)</f>
        <v>3316</v>
      </c>
      <c r="AC19" s="47">
        <f>SUMIF($D$2:$AA$2, "Value of Approvals ($000)", D19:AA19)</f>
        <v>974200</v>
      </c>
      <c r="AD19" s="18"/>
      <c r="AI19" s="18"/>
      <c r="AK19" s="18"/>
      <c r="AM19" s="18"/>
    </row>
    <row r="20" spans="1:41" x14ac:dyDescent="0.2">
      <c r="A20" s="10"/>
      <c r="B20" s="10"/>
      <c r="C20" s="10" t="s">
        <v>109</v>
      </c>
      <c r="D20" s="46">
        <f>SUM(D4, D12)</f>
        <v>61</v>
      </c>
      <c r="E20" s="46">
        <f t="shared" ref="E20:AA21" si="5">SUM(E4, E12)</f>
        <v>13889</v>
      </c>
      <c r="F20" s="46">
        <f t="shared" si="5"/>
        <v>46</v>
      </c>
      <c r="G20" s="46">
        <f t="shared" si="5"/>
        <v>9449</v>
      </c>
      <c r="H20" s="46">
        <f t="shared" si="5"/>
        <v>43</v>
      </c>
      <c r="I20" s="46">
        <f t="shared" si="5"/>
        <v>8359</v>
      </c>
      <c r="J20" s="46">
        <f t="shared" si="5"/>
        <v>48</v>
      </c>
      <c r="K20" s="46">
        <f t="shared" si="5"/>
        <v>11295</v>
      </c>
      <c r="L20" s="46">
        <f t="shared" si="5"/>
        <v>100</v>
      </c>
      <c r="M20" s="46">
        <f t="shared" si="5"/>
        <v>32377</v>
      </c>
      <c r="N20" s="46">
        <f t="shared" si="5"/>
        <v>73</v>
      </c>
      <c r="O20" s="46">
        <f t="shared" si="5"/>
        <v>12600</v>
      </c>
      <c r="P20" s="46">
        <f t="shared" si="5"/>
        <v>26</v>
      </c>
      <c r="Q20" s="46">
        <f t="shared" si="5"/>
        <v>5912</v>
      </c>
      <c r="R20" s="117">
        <f t="shared" si="5"/>
        <v>27</v>
      </c>
      <c r="S20" s="117">
        <f t="shared" si="5"/>
        <v>7892</v>
      </c>
      <c r="T20" s="117">
        <f t="shared" si="5"/>
        <v>131</v>
      </c>
      <c r="U20" s="117">
        <f t="shared" si="5"/>
        <v>34539</v>
      </c>
      <c r="V20" s="117">
        <f t="shared" si="5"/>
        <v>137</v>
      </c>
      <c r="W20" s="117">
        <f t="shared" si="5"/>
        <v>30713</v>
      </c>
      <c r="X20" s="117">
        <f t="shared" si="5"/>
        <v>44</v>
      </c>
      <c r="Y20" s="117">
        <f t="shared" si="5"/>
        <v>9791</v>
      </c>
      <c r="Z20" s="117">
        <f t="shared" si="5"/>
        <v>37</v>
      </c>
      <c r="AA20" s="117">
        <f t="shared" si="5"/>
        <v>9543</v>
      </c>
      <c r="AB20" s="46">
        <f>SUMIF($D$2:$AA$2, "No. of Dwelling Units Approved", D20:AA20)</f>
        <v>773</v>
      </c>
      <c r="AC20" s="47">
        <f t="shared" ref="AC20:AC26" si="6">SUMIF($D$2:$AA$2, "Value of Approvals ($000)", D20:AA20)</f>
        <v>186359</v>
      </c>
      <c r="AD20" s="18"/>
      <c r="AI20" s="18"/>
      <c r="AK20" s="18"/>
      <c r="AM20" s="18"/>
      <c r="AO20" s="18"/>
    </row>
    <row r="21" spans="1:41" x14ac:dyDescent="0.2">
      <c r="A21" s="10"/>
      <c r="B21" s="10"/>
      <c r="C21" s="10" t="s">
        <v>110</v>
      </c>
      <c r="D21" s="46">
        <f>SUM(D5, D13)</f>
        <v>60</v>
      </c>
      <c r="E21" s="46">
        <f t="shared" si="5"/>
        <v>11600</v>
      </c>
      <c r="F21" s="46">
        <f t="shared" si="5"/>
        <v>17</v>
      </c>
      <c r="G21" s="46">
        <f t="shared" si="5"/>
        <v>5100</v>
      </c>
      <c r="H21" s="46">
        <f t="shared" si="5"/>
        <v>0</v>
      </c>
      <c r="I21" s="46">
        <f t="shared" si="5"/>
        <v>0</v>
      </c>
      <c r="J21" s="46">
        <f t="shared" si="5"/>
        <v>66</v>
      </c>
      <c r="K21" s="46">
        <f t="shared" si="5"/>
        <v>21000</v>
      </c>
      <c r="L21" s="46">
        <f t="shared" si="5"/>
        <v>198</v>
      </c>
      <c r="M21" s="46">
        <f t="shared" si="5"/>
        <v>61594</v>
      </c>
      <c r="N21" s="46">
        <f t="shared" si="5"/>
        <v>120</v>
      </c>
      <c r="O21" s="46">
        <f t="shared" si="5"/>
        <v>24000</v>
      </c>
      <c r="P21" s="46">
        <f t="shared" si="5"/>
        <v>0</v>
      </c>
      <c r="Q21" s="46">
        <f t="shared" si="5"/>
        <v>0</v>
      </c>
      <c r="R21" s="117">
        <f t="shared" si="5"/>
        <v>0</v>
      </c>
      <c r="S21" s="117">
        <f t="shared" si="5"/>
        <v>0</v>
      </c>
      <c r="T21" s="117">
        <f t="shared" si="5"/>
        <v>61</v>
      </c>
      <c r="U21" s="117">
        <f t="shared" si="5"/>
        <v>19300</v>
      </c>
      <c r="V21" s="117">
        <f t="shared" si="5"/>
        <v>89</v>
      </c>
      <c r="W21" s="117">
        <f t="shared" si="5"/>
        <v>29950</v>
      </c>
      <c r="X21" s="117">
        <f t="shared" si="5"/>
        <v>0</v>
      </c>
      <c r="Y21" s="117">
        <f t="shared" si="5"/>
        <v>0</v>
      </c>
      <c r="Z21" s="117">
        <f t="shared" si="5"/>
        <v>149</v>
      </c>
      <c r="AA21" s="117">
        <f t="shared" si="5"/>
        <v>34082</v>
      </c>
      <c r="AB21" s="46">
        <f>SUMIF($D$2:$AA$2, "No. of Dwelling Units Approved", D21:AA21)</f>
        <v>760</v>
      </c>
      <c r="AC21" s="47">
        <f t="shared" ref="AC21" si="7">SUMIF($D$2:$AA$2, "Value of Approvals ($000)", D21:AA21)</f>
        <v>206626</v>
      </c>
      <c r="AD21" s="18"/>
      <c r="AI21" s="18"/>
      <c r="AK21" s="18"/>
      <c r="AM21" s="18"/>
      <c r="AO21" s="18"/>
    </row>
    <row r="22" spans="1:41" x14ac:dyDescent="0.2">
      <c r="A22" s="10"/>
      <c r="B22" s="10"/>
      <c r="C22" s="10" t="s">
        <v>19</v>
      </c>
      <c r="D22" s="46">
        <f>SUM(D6, D14)</f>
        <v>458</v>
      </c>
      <c r="E22" s="46">
        <f t="shared" ref="E22:AA22" si="8">SUM(E6, E14)</f>
        <v>120950</v>
      </c>
      <c r="F22" s="46">
        <f t="shared" si="8"/>
        <v>339</v>
      </c>
      <c r="G22" s="46">
        <f t="shared" si="8"/>
        <v>95526</v>
      </c>
      <c r="H22" s="46">
        <f t="shared" si="8"/>
        <v>294</v>
      </c>
      <c r="I22" s="46">
        <f t="shared" si="8"/>
        <v>83227</v>
      </c>
      <c r="J22" s="46">
        <f t="shared" si="8"/>
        <v>295</v>
      </c>
      <c r="K22" s="46">
        <f t="shared" si="8"/>
        <v>96531</v>
      </c>
      <c r="L22" s="46">
        <f t="shared" si="8"/>
        <v>605</v>
      </c>
      <c r="M22" s="46">
        <f t="shared" si="8"/>
        <v>183921</v>
      </c>
      <c r="N22" s="46">
        <f t="shared" si="8"/>
        <v>421</v>
      </c>
      <c r="O22" s="46">
        <f t="shared" si="8"/>
        <v>103852</v>
      </c>
      <c r="P22" s="46">
        <f t="shared" si="8"/>
        <v>338</v>
      </c>
      <c r="Q22" s="46">
        <f t="shared" si="8"/>
        <v>86315</v>
      </c>
      <c r="R22" s="117">
        <f t="shared" si="8"/>
        <v>321</v>
      </c>
      <c r="S22" s="117">
        <f t="shared" si="8"/>
        <v>94383</v>
      </c>
      <c r="T22" s="117">
        <f t="shared" si="8"/>
        <v>462</v>
      </c>
      <c r="U22" s="117">
        <f t="shared" si="8"/>
        <v>135445</v>
      </c>
      <c r="V22" s="117">
        <f t="shared" si="8"/>
        <v>450</v>
      </c>
      <c r="W22" s="117">
        <f t="shared" si="8"/>
        <v>125844</v>
      </c>
      <c r="X22" s="117">
        <f t="shared" si="8"/>
        <v>356</v>
      </c>
      <c r="Y22" s="117">
        <f t="shared" si="8"/>
        <v>99195</v>
      </c>
      <c r="Z22" s="117">
        <f t="shared" si="8"/>
        <v>510</v>
      </c>
      <c r="AA22" s="117">
        <f t="shared" si="8"/>
        <v>141996</v>
      </c>
      <c r="AB22" s="46">
        <f>SUMIF($D$2:$AA$2, "No. of Dwelling Units Approved", D22:AA22)</f>
        <v>4849</v>
      </c>
      <c r="AC22" s="47">
        <f t="shared" si="6"/>
        <v>1367185</v>
      </c>
      <c r="AD22" s="18"/>
      <c r="AI22" s="18"/>
      <c r="AK22" s="18"/>
    </row>
    <row r="23" spans="1:41" x14ac:dyDescent="0.2">
      <c r="A23" s="10"/>
      <c r="B23" s="10"/>
      <c r="C23" s="10" t="s">
        <v>14</v>
      </c>
      <c r="D23" s="46" t="s">
        <v>22</v>
      </c>
      <c r="E23" s="46">
        <f t="shared" ref="E23" si="9">SUM(E7, E15)</f>
        <v>11895</v>
      </c>
      <c r="F23" s="47" t="s">
        <v>22</v>
      </c>
      <c r="G23" s="47">
        <f t="shared" ref="G23" si="10">SUM(G7, G15)</f>
        <v>14393</v>
      </c>
      <c r="H23" s="47" t="s">
        <v>22</v>
      </c>
      <c r="I23" s="47">
        <f t="shared" ref="I23" si="11">SUM(I7, I15)</f>
        <v>14038</v>
      </c>
      <c r="J23" s="47" t="s">
        <v>22</v>
      </c>
      <c r="K23" s="47">
        <f t="shared" ref="K23" si="12">SUM(K7, K15)</f>
        <v>10883</v>
      </c>
      <c r="L23" s="47" t="s">
        <v>22</v>
      </c>
      <c r="M23" s="47">
        <f t="shared" ref="M23" si="13">SUM(M7, M15)</f>
        <v>12087</v>
      </c>
      <c r="N23" s="47" t="s">
        <v>22</v>
      </c>
      <c r="O23" s="47">
        <f t="shared" ref="O23" si="14">SUM(O7, O15)</f>
        <v>13656</v>
      </c>
      <c r="P23" s="47" t="s">
        <v>22</v>
      </c>
      <c r="Q23" s="47">
        <f t="shared" ref="Q23" si="15">SUM(Q7, Q15)</f>
        <v>6258</v>
      </c>
      <c r="R23" s="118" t="s">
        <v>22</v>
      </c>
      <c r="S23" s="118">
        <f t="shared" ref="S23" si="16">SUM(S7, S15)</f>
        <v>11199</v>
      </c>
      <c r="T23" s="118" t="s">
        <v>22</v>
      </c>
      <c r="U23" s="118">
        <f t="shared" ref="U23" si="17">SUM(U7, U15)</f>
        <v>12867</v>
      </c>
      <c r="V23" s="118" t="s">
        <v>22</v>
      </c>
      <c r="W23" s="118">
        <f t="shared" ref="W23" si="18">SUM(W7, W15)</f>
        <v>7418</v>
      </c>
      <c r="X23" s="117" t="s">
        <v>22</v>
      </c>
      <c r="Y23" s="118">
        <f t="shared" ref="Y23" si="19">SUM(Y7, Y15)</f>
        <v>12284</v>
      </c>
      <c r="Z23" s="117" t="s">
        <v>22</v>
      </c>
      <c r="AA23" s="118">
        <f t="shared" ref="AA23" si="20">SUM(AA7, AA15)</f>
        <v>17868</v>
      </c>
      <c r="AB23" s="46" t="s">
        <v>22</v>
      </c>
      <c r="AC23" s="47">
        <f t="shared" si="6"/>
        <v>144846</v>
      </c>
      <c r="AD23" s="18"/>
      <c r="AK23" s="18"/>
      <c r="AM23" s="18"/>
      <c r="AO23" s="18"/>
    </row>
    <row r="24" spans="1:41" x14ac:dyDescent="0.2">
      <c r="A24" s="10"/>
      <c r="B24" s="10"/>
      <c r="C24" s="10" t="s">
        <v>15</v>
      </c>
      <c r="D24" s="46" t="s">
        <v>22</v>
      </c>
      <c r="E24" s="46">
        <f t="shared" ref="E24" si="21">SUM(E8, E16)</f>
        <v>132844</v>
      </c>
      <c r="F24" s="47" t="s">
        <v>22</v>
      </c>
      <c r="G24" s="47">
        <f t="shared" ref="G24" si="22">SUM(G8, G16)</f>
        <v>109918</v>
      </c>
      <c r="H24" s="47" t="s">
        <v>22</v>
      </c>
      <c r="I24" s="47">
        <f t="shared" ref="I24" si="23">SUM(I8, I16)</f>
        <v>97264</v>
      </c>
      <c r="J24" s="47" t="s">
        <v>22</v>
      </c>
      <c r="K24" s="47">
        <f t="shared" ref="K24" si="24">SUM(K8, K16)</f>
        <v>107414</v>
      </c>
      <c r="L24" s="47" t="s">
        <v>22</v>
      </c>
      <c r="M24" s="47">
        <f t="shared" ref="M24" si="25">SUM(M8, M16)</f>
        <v>196008</v>
      </c>
      <c r="N24" s="47" t="s">
        <v>22</v>
      </c>
      <c r="O24" s="47">
        <f t="shared" ref="O24" si="26">SUM(O8, O16)</f>
        <v>117508</v>
      </c>
      <c r="P24" s="47" t="s">
        <v>22</v>
      </c>
      <c r="Q24" s="47">
        <f t="shared" ref="Q24" si="27">SUM(Q8, Q16)</f>
        <v>92572</v>
      </c>
      <c r="R24" s="118" t="s">
        <v>22</v>
      </c>
      <c r="S24" s="118">
        <f t="shared" ref="S24" si="28">SUM(S8, S16)</f>
        <v>105583</v>
      </c>
      <c r="T24" s="118" t="s">
        <v>22</v>
      </c>
      <c r="U24" s="118">
        <f t="shared" ref="U24" si="29">SUM(U8, U16)</f>
        <v>148312</v>
      </c>
      <c r="V24" s="118" t="s">
        <v>22</v>
      </c>
      <c r="W24" s="118">
        <f t="shared" ref="W24" si="30">SUM(W8, W16)</f>
        <v>133262</v>
      </c>
      <c r="X24" s="117" t="s">
        <v>22</v>
      </c>
      <c r="Y24" s="118">
        <f t="shared" ref="Y24" si="31">SUM(Y8, Y16)</f>
        <v>111479</v>
      </c>
      <c r="Z24" s="117" t="s">
        <v>22</v>
      </c>
      <c r="AA24" s="118">
        <f t="shared" ref="AA24" si="32">SUM(AA8, AA16)</f>
        <v>159865</v>
      </c>
      <c r="AB24" s="46" t="s">
        <v>22</v>
      </c>
      <c r="AC24" s="47">
        <f t="shared" si="6"/>
        <v>1512029</v>
      </c>
      <c r="AD24" s="18"/>
      <c r="AI24" s="18"/>
      <c r="AK24" s="18"/>
    </row>
    <row r="25" spans="1:41" x14ac:dyDescent="0.2">
      <c r="A25" s="10"/>
      <c r="B25" s="10"/>
      <c r="C25" s="10" t="s">
        <v>16</v>
      </c>
      <c r="D25" s="46" t="s">
        <v>22</v>
      </c>
      <c r="E25" s="46">
        <f t="shared" ref="E25" si="33">SUM(E9, E17)</f>
        <v>17962</v>
      </c>
      <c r="F25" s="47" t="s">
        <v>22</v>
      </c>
      <c r="G25" s="47">
        <f t="shared" ref="G25" si="34">SUM(G9, G17)</f>
        <v>21176</v>
      </c>
      <c r="H25" s="47" t="s">
        <v>22</v>
      </c>
      <c r="I25" s="47">
        <f t="shared" ref="I25" si="35">SUM(I9, I17)</f>
        <v>102621</v>
      </c>
      <c r="J25" s="47" t="s">
        <v>22</v>
      </c>
      <c r="K25" s="47">
        <f t="shared" ref="K25" si="36">SUM(K9, K17)</f>
        <v>459964</v>
      </c>
      <c r="L25" s="47" t="s">
        <v>22</v>
      </c>
      <c r="M25" s="47">
        <f t="shared" ref="M25" si="37">SUM(M9, M17)</f>
        <v>17403</v>
      </c>
      <c r="N25" s="47" t="s">
        <v>22</v>
      </c>
      <c r="O25" s="47">
        <f t="shared" ref="O25" si="38">SUM(O9, O17)</f>
        <v>21350</v>
      </c>
      <c r="P25" s="47" t="s">
        <v>22</v>
      </c>
      <c r="Q25" s="47">
        <f t="shared" ref="Q25" si="39">SUM(Q9, Q17)</f>
        <v>8409</v>
      </c>
      <c r="R25" s="118" t="s">
        <v>22</v>
      </c>
      <c r="S25" s="118">
        <f t="shared" ref="S25" si="40">SUM(S9, S17)</f>
        <v>64328</v>
      </c>
      <c r="T25" s="118" t="s">
        <v>22</v>
      </c>
      <c r="U25" s="118">
        <f t="shared" ref="U25" si="41">SUM(U9, U17)</f>
        <v>14950</v>
      </c>
      <c r="V25" s="118" t="s">
        <v>22</v>
      </c>
      <c r="W25" s="118">
        <f t="shared" ref="W25" si="42">SUM(W9, W17)</f>
        <v>13884</v>
      </c>
      <c r="X25" s="117" t="s">
        <v>22</v>
      </c>
      <c r="Y25" s="118">
        <f t="shared" ref="Y25" si="43">SUM(Y9, Y17)</f>
        <v>53598</v>
      </c>
      <c r="Z25" s="117" t="s">
        <v>22</v>
      </c>
      <c r="AA25" s="118">
        <f t="shared" ref="AA25" si="44">SUM(AA9, AA17)</f>
        <v>40337</v>
      </c>
      <c r="AB25" s="46" t="s">
        <v>22</v>
      </c>
      <c r="AC25" s="47">
        <f t="shared" si="6"/>
        <v>835982</v>
      </c>
      <c r="AD25" s="18"/>
      <c r="AM25" s="18"/>
      <c r="AO25" s="18"/>
    </row>
    <row r="26" spans="1:41" x14ac:dyDescent="0.2">
      <c r="A26" s="12"/>
      <c r="B26" s="12"/>
      <c r="C26" s="12" t="s">
        <v>17</v>
      </c>
      <c r="D26" s="48" t="s">
        <v>22</v>
      </c>
      <c r="E26" s="48">
        <f t="shared" ref="E26" si="45">SUM(E10, E18)</f>
        <v>150807</v>
      </c>
      <c r="F26" s="49" t="s">
        <v>22</v>
      </c>
      <c r="G26" s="49">
        <f t="shared" ref="G26" si="46">SUM(G10, G18)</f>
        <v>131094</v>
      </c>
      <c r="H26" s="49" t="s">
        <v>22</v>
      </c>
      <c r="I26" s="49">
        <f t="shared" ref="I26" si="47">SUM(I10, I18)</f>
        <v>199884</v>
      </c>
      <c r="J26" s="49" t="s">
        <v>22</v>
      </c>
      <c r="K26" s="49">
        <f t="shared" ref="K26" si="48">SUM(K10, K18)</f>
        <v>567378</v>
      </c>
      <c r="L26" s="49" t="s">
        <v>22</v>
      </c>
      <c r="M26" s="49">
        <f t="shared" ref="M26" si="49">SUM(M10, M18)</f>
        <v>213412</v>
      </c>
      <c r="N26" s="49" t="s">
        <v>22</v>
      </c>
      <c r="O26" s="49">
        <f t="shared" ref="O26" si="50">SUM(O10, O18)</f>
        <v>138859</v>
      </c>
      <c r="P26" s="49" t="s">
        <v>22</v>
      </c>
      <c r="Q26" s="49">
        <f t="shared" ref="Q26" si="51">SUM(Q10, Q18)</f>
        <v>100981</v>
      </c>
      <c r="R26" s="128" t="s">
        <v>22</v>
      </c>
      <c r="S26" s="128">
        <f t="shared" ref="S26" si="52">SUM(S10, S18)</f>
        <v>169911</v>
      </c>
      <c r="T26" s="128" t="s">
        <v>22</v>
      </c>
      <c r="U26" s="128">
        <f t="shared" ref="U26" si="53">SUM(U10, U18)</f>
        <v>163262</v>
      </c>
      <c r="V26" s="128" t="s">
        <v>22</v>
      </c>
      <c r="W26" s="128">
        <f t="shared" ref="W26" si="54">SUM(W10, W18)</f>
        <v>147146</v>
      </c>
      <c r="X26" s="127" t="s">
        <v>22</v>
      </c>
      <c r="Y26" s="128">
        <f t="shared" ref="Y26" si="55">SUM(Y10, Y18)</f>
        <v>165076</v>
      </c>
      <c r="Z26" s="127" t="s">
        <v>22</v>
      </c>
      <c r="AA26" s="128">
        <f t="shared" ref="AA26" si="56">SUM(AA10, AA18)</f>
        <v>200201</v>
      </c>
      <c r="AB26" s="48" t="s">
        <v>22</v>
      </c>
      <c r="AC26" s="49">
        <f t="shared" si="6"/>
        <v>2348011</v>
      </c>
      <c r="AD26" s="18"/>
    </row>
    <row r="27" spans="1:41" x14ac:dyDescent="0.2">
      <c r="D27" s="18"/>
      <c r="E27" s="18"/>
      <c r="F27" s="18"/>
      <c r="G27" s="18"/>
      <c r="H27" s="18"/>
      <c r="I27" s="18"/>
      <c r="J27" s="18"/>
      <c r="K27" s="18"/>
      <c r="L27" s="18"/>
      <c r="M27" s="18"/>
      <c r="N27" s="18"/>
      <c r="O27" s="18"/>
      <c r="P27" s="18"/>
      <c r="Q27" s="18"/>
      <c r="R27" s="113"/>
      <c r="S27" s="113"/>
      <c r="T27" s="113"/>
      <c r="U27" s="113"/>
      <c r="V27" s="113"/>
      <c r="W27" s="113"/>
      <c r="X27" s="113"/>
      <c r="Y27" s="113"/>
      <c r="Z27" s="113"/>
      <c r="AA27" s="113"/>
      <c r="AB27" s="18"/>
      <c r="AC27" s="18"/>
      <c r="AD27" s="18"/>
    </row>
    <row r="28" spans="1:41" x14ac:dyDescent="0.2">
      <c r="D28" s="18"/>
      <c r="E28" s="18"/>
      <c r="F28" s="18"/>
      <c r="G28" s="18"/>
      <c r="H28" s="18"/>
      <c r="I28" s="18"/>
      <c r="J28" s="18"/>
      <c r="K28" s="18"/>
      <c r="L28" s="18"/>
      <c r="M28" s="18"/>
      <c r="N28" s="18"/>
      <c r="O28" s="18"/>
      <c r="P28" s="18"/>
      <c r="Q28" s="18"/>
      <c r="R28" s="113"/>
      <c r="S28" s="113"/>
      <c r="T28" s="113"/>
      <c r="U28" s="113"/>
      <c r="V28" s="113"/>
      <c r="W28" s="113"/>
      <c r="X28" s="113"/>
      <c r="Y28" s="113"/>
      <c r="Z28" s="113"/>
      <c r="AA28" s="113"/>
      <c r="AB28" s="18"/>
      <c r="AC28" s="18"/>
      <c r="AD28" s="18"/>
    </row>
    <row r="29" spans="1:41" x14ac:dyDescent="0.2">
      <c r="D29" s="18"/>
      <c r="E29" s="18"/>
      <c r="F29" s="18"/>
      <c r="G29" s="18"/>
      <c r="H29" s="18"/>
      <c r="I29" s="18"/>
      <c r="J29" s="18"/>
      <c r="K29" s="18"/>
      <c r="L29" s="18"/>
      <c r="M29" s="18"/>
      <c r="N29" s="18"/>
      <c r="O29" s="18"/>
      <c r="P29" s="18"/>
      <c r="Q29" s="18"/>
      <c r="R29" s="113"/>
      <c r="S29" s="113"/>
      <c r="T29" s="113"/>
      <c r="U29" s="113"/>
      <c r="V29" s="113"/>
      <c r="W29" s="113"/>
      <c r="X29" s="113"/>
      <c r="Y29" s="113"/>
      <c r="Z29" s="113"/>
      <c r="AA29" s="113"/>
      <c r="AB29" s="18"/>
      <c r="AC29" s="18"/>
      <c r="AD29" s="18"/>
    </row>
    <row r="30" spans="1:41" x14ac:dyDescent="0.2">
      <c r="H30" s="22"/>
    </row>
    <row r="31" spans="1:41" x14ac:dyDescent="0.2">
      <c r="H31" s="22"/>
    </row>
    <row r="33" spans="2:29" x14ac:dyDescent="0.2">
      <c r="V33" s="123"/>
      <c r="W33" s="123"/>
      <c r="X33" s="123"/>
    </row>
    <row r="35" spans="2:29" x14ac:dyDescent="0.2">
      <c r="D35" s="19"/>
      <c r="E35" s="19"/>
      <c r="F35" s="19"/>
      <c r="G35" s="19"/>
      <c r="H35" s="19"/>
      <c r="I35" s="19"/>
      <c r="J35" s="19"/>
      <c r="K35" s="19"/>
      <c r="L35" s="19"/>
      <c r="M35" s="19"/>
      <c r="N35" s="19"/>
      <c r="O35" s="19"/>
      <c r="P35" s="19"/>
      <c r="Q35" s="19"/>
      <c r="R35" s="123"/>
      <c r="S35" s="123"/>
      <c r="T35" s="123"/>
      <c r="U35" s="123"/>
      <c r="V35" s="123"/>
      <c r="W35" s="113"/>
      <c r="X35" s="113"/>
    </row>
    <row r="36" spans="2:29" x14ac:dyDescent="0.2">
      <c r="W36" s="113"/>
      <c r="X36" s="113"/>
    </row>
    <row r="37" spans="2:29" x14ac:dyDescent="0.2">
      <c r="C37" s="19"/>
      <c r="D37" s="19"/>
      <c r="E37" s="18"/>
      <c r="F37" s="18"/>
      <c r="G37" s="18"/>
      <c r="H37" s="19"/>
      <c r="I37" s="18"/>
      <c r="J37" s="19"/>
      <c r="K37" s="18"/>
      <c r="L37" s="19"/>
      <c r="M37" s="18"/>
      <c r="N37" s="19"/>
      <c r="O37" s="18"/>
      <c r="P37" s="19"/>
      <c r="Q37" s="18"/>
      <c r="R37" s="123"/>
      <c r="S37" s="113"/>
      <c r="T37" s="123"/>
      <c r="U37" s="113"/>
      <c r="V37" s="123"/>
      <c r="W37" s="113"/>
    </row>
    <row r="38" spans="2:29" x14ac:dyDescent="0.2">
      <c r="B38" s="19"/>
      <c r="C38" s="19"/>
      <c r="E38" s="18"/>
      <c r="G38" s="18"/>
      <c r="I38" s="18"/>
      <c r="J38" s="18"/>
      <c r="K38" s="18"/>
      <c r="L38" s="18"/>
      <c r="M38" s="18"/>
      <c r="N38" s="18"/>
      <c r="O38" s="18"/>
      <c r="P38" s="18"/>
      <c r="Q38" s="18"/>
      <c r="R38" s="113"/>
      <c r="S38" s="113"/>
      <c r="T38" s="113"/>
      <c r="U38" s="113"/>
      <c r="V38" s="113"/>
      <c r="W38" s="113"/>
      <c r="X38" s="113"/>
      <c r="Y38" s="113"/>
      <c r="Z38" s="113"/>
      <c r="AA38" s="113"/>
      <c r="AB38" s="18"/>
      <c r="AC38" s="18"/>
    </row>
    <row r="39" spans="2:29" x14ac:dyDescent="0.2">
      <c r="B39" s="19"/>
      <c r="E39" s="18"/>
      <c r="G39" s="18"/>
      <c r="I39" s="18"/>
      <c r="J39" s="18"/>
      <c r="K39" s="18"/>
      <c r="L39" s="18"/>
      <c r="M39" s="18"/>
      <c r="N39" s="18"/>
      <c r="O39" s="18"/>
      <c r="P39" s="18"/>
      <c r="Q39" s="18"/>
      <c r="R39" s="113"/>
      <c r="S39" s="113"/>
      <c r="T39" s="113"/>
      <c r="U39" s="113"/>
      <c r="V39" s="113"/>
      <c r="W39" s="113"/>
      <c r="X39" s="113"/>
      <c r="Y39" s="113"/>
      <c r="Z39" s="113"/>
      <c r="AA39" s="113"/>
      <c r="AB39" s="18"/>
      <c r="AC39" s="18"/>
    </row>
    <row r="40" spans="2:29" x14ac:dyDescent="0.2">
      <c r="E40" s="18"/>
      <c r="G40" s="18"/>
      <c r="I40" s="18"/>
      <c r="K40" s="18"/>
      <c r="M40" s="18"/>
      <c r="O40" s="18"/>
      <c r="R40" s="113"/>
      <c r="S40" s="113"/>
      <c r="U40" s="113"/>
      <c r="W40" s="113"/>
    </row>
    <row r="41" spans="2:29" x14ac:dyDescent="0.2">
      <c r="E41" s="18"/>
      <c r="G41" s="18"/>
      <c r="I41" s="18"/>
      <c r="K41" s="18"/>
      <c r="M41" s="18"/>
      <c r="O41" s="18"/>
      <c r="Q41" s="18"/>
      <c r="S41" s="113"/>
      <c r="U41" s="113"/>
      <c r="W41" s="113"/>
      <c r="AB41" s="18"/>
    </row>
    <row r="42" spans="2:29" x14ac:dyDescent="0.2">
      <c r="E42" s="18"/>
      <c r="G42" s="18"/>
      <c r="I42" s="18"/>
      <c r="K42" s="18"/>
      <c r="M42" s="18"/>
      <c r="O42" s="18"/>
      <c r="Q42" s="18"/>
      <c r="S42" s="113"/>
      <c r="U42" s="113"/>
      <c r="W42" s="113"/>
    </row>
    <row r="43" spans="2:29" x14ac:dyDescent="0.2">
      <c r="E43" s="18"/>
      <c r="G43" s="18"/>
      <c r="I43" s="18"/>
      <c r="K43" s="18"/>
      <c r="M43" s="18"/>
      <c r="O43" s="18"/>
      <c r="Q43" s="18"/>
      <c r="S43" s="113"/>
      <c r="U43" s="113"/>
      <c r="W43" s="113"/>
    </row>
    <row r="44" spans="2:29" x14ac:dyDescent="0.2">
      <c r="E44" s="18"/>
      <c r="G44" s="18"/>
      <c r="I44" s="18"/>
      <c r="K44" s="18"/>
      <c r="M44" s="18"/>
      <c r="O44" s="18"/>
      <c r="Q44" s="18"/>
      <c r="S44" s="113"/>
      <c r="U44" s="113"/>
      <c r="W44" s="113"/>
    </row>
    <row r="45" spans="2:29" x14ac:dyDescent="0.2">
      <c r="E45" s="18"/>
      <c r="G45" s="18"/>
      <c r="I45" s="18"/>
      <c r="K45" s="18"/>
      <c r="M45" s="18"/>
      <c r="O45" s="18"/>
      <c r="Q45" s="18"/>
      <c r="S45" s="113"/>
      <c r="U45" s="113"/>
      <c r="W45" s="113"/>
    </row>
  </sheetData>
  <mergeCells count="16">
    <mergeCell ref="AB1:AC1"/>
    <mergeCell ref="A1:A2"/>
    <mergeCell ref="B1:B2"/>
    <mergeCell ref="C1:C2"/>
    <mergeCell ref="D1:E1"/>
    <mergeCell ref="F1:G1"/>
    <mergeCell ref="H1:I1"/>
    <mergeCell ref="J1:K1"/>
    <mergeCell ref="L1:M1"/>
    <mergeCell ref="N1:O1"/>
    <mergeCell ref="P1:Q1"/>
    <mergeCell ref="R1:S1"/>
    <mergeCell ref="T1:U1"/>
    <mergeCell ref="V1:W1"/>
    <mergeCell ref="X1:Y1"/>
    <mergeCell ref="Z1:AA1"/>
  </mergeCells>
  <pageMargins left="0.70866141732283472" right="0.70866141732283472" top="0.74803149606299213" bottom="0.74803149606299213" header="0.31496062992125984" footer="0.31496062992125984"/>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4"/>
  <sheetViews>
    <sheetView zoomScaleNormal="100" workbookViewId="0">
      <pane xSplit="3" ySplit="2" topLeftCell="D3" activePane="bottomRight" state="frozenSplit"/>
      <selection pane="topRight" activeCell="AL1" sqref="AL1"/>
      <selection pane="bottomLeft" activeCell="A16" sqref="A16"/>
      <selection pane="bottomRight" activeCell="P45" sqref="P45:AA52"/>
    </sheetView>
  </sheetViews>
  <sheetFormatPr defaultRowHeight="12" x14ac:dyDescent="0.2"/>
  <cols>
    <col min="1" max="1" width="13.42578125" style="1" customWidth="1"/>
    <col min="2" max="2" width="22" style="1" customWidth="1"/>
    <col min="3" max="3" width="27.140625" style="1" customWidth="1"/>
    <col min="4" max="4" width="9.28515625" style="1" customWidth="1"/>
    <col min="5" max="5" width="9.28515625" style="18" customWidth="1"/>
    <col min="6" max="6" width="9.140625" style="1" customWidth="1"/>
    <col min="7" max="7" width="9.140625" style="18" customWidth="1"/>
    <col min="8" max="8" width="9.140625" style="1" customWidth="1"/>
    <col min="9" max="9" width="9.140625" style="18" customWidth="1"/>
    <col min="10" max="10" width="9.140625" style="1" customWidth="1"/>
    <col min="11" max="11" width="9.140625" style="18" customWidth="1"/>
    <col min="12" max="15" width="9.140625" style="1" customWidth="1"/>
    <col min="16" max="27" width="9.140625" style="112" customWidth="1"/>
    <col min="28" max="28" width="9.28515625" style="1" customWidth="1"/>
    <col min="29" max="29" width="9.28515625" style="18" customWidth="1"/>
    <col min="30" max="16384" width="9.140625" style="1"/>
  </cols>
  <sheetData>
    <row r="1" spans="1:41" x14ac:dyDescent="0.2">
      <c r="A1" s="236" t="s">
        <v>0</v>
      </c>
      <c r="B1" s="236" t="s">
        <v>1</v>
      </c>
      <c r="C1" s="237" t="s">
        <v>2</v>
      </c>
      <c r="D1" s="238">
        <v>42552</v>
      </c>
      <c r="E1" s="239"/>
      <c r="F1" s="238">
        <v>42583</v>
      </c>
      <c r="G1" s="239"/>
      <c r="H1" s="238">
        <v>42614</v>
      </c>
      <c r="I1" s="239"/>
      <c r="J1" s="238">
        <v>42644</v>
      </c>
      <c r="K1" s="239"/>
      <c r="L1" s="238">
        <v>42675</v>
      </c>
      <c r="M1" s="239"/>
      <c r="N1" s="238">
        <v>42705</v>
      </c>
      <c r="O1" s="239"/>
      <c r="P1" s="238">
        <v>42736</v>
      </c>
      <c r="Q1" s="239"/>
      <c r="R1" s="240">
        <v>42767</v>
      </c>
      <c r="S1" s="241"/>
      <c r="T1" s="240">
        <v>42795</v>
      </c>
      <c r="U1" s="241"/>
      <c r="V1" s="240">
        <v>42826</v>
      </c>
      <c r="W1" s="241"/>
      <c r="X1" s="240">
        <v>42856</v>
      </c>
      <c r="Y1" s="241"/>
      <c r="Z1" s="240">
        <v>42887</v>
      </c>
      <c r="AA1" s="241"/>
      <c r="AB1" s="235" t="s">
        <v>13</v>
      </c>
      <c r="AC1" s="235"/>
    </row>
    <row r="2" spans="1:41" ht="58.5" customHeight="1" x14ac:dyDescent="0.2">
      <c r="A2" s="236"/>
      <c r="B2" s="236"/>
      <c r="C2" s="237"/>
      <c r="D2" s="9" t="s">
        <v>3</v>
      </c>
      <c r="E2" s="56" t="s">
        <v>20</v>
      </c>
      <c r="F2" s="9" t="s">
        <v>3</v>
      </c>
      <c r="G2" s="56" t="s">
        <v>20</v>
      </c>
      <c r="H2" s="9" t="s">
        <v>3</v>
      </c>
      <c r="I2" s="56" t="s">
        <v>20</v>
      </c>
      <c r="J2" s="9" t="s">
        <v>3</v>
      </c>
      <c r="K2" s="56" t="s">
        <v>20</v>
      </c>
      <c r="L2" s="9" t="s">
        <v>3</v>
      </c>
      <c r="M2" s="9" t="s">
        <v>20</v>
      </c>
      <c r="N2" s="9" t="s">
        <v>3</v>
      </c>
      <c r="O2" s="9" t="s">
        <v>20</v>
      </c>
      <c r="P2" s="116" t="s">
        <v>3</v>
      </c>
      <c r="Q2" s="116" t="s">
        <v>20</v>
      </c>
      <c r="R2" s="116" t="s">
        <v>3</v>
      </c>
      <c r="S2" s="116" t="s">
        <v>20</v>
      </c>
      <c r="T2" s="116" t="s">
        <v>3</v>
      </c>
      <c r="U2" s="116" t="s">
        <v>20</v>
      </c>
      <c r="V2" s="116" t="s">
        <v>3</v>
      </c>
      <c r="W2" s="116" t="s">
        <v>20</v>
      </c>
      <c r="X2" s="116" t="s">
        <v>3</v>
      </c>
      <c r="Y2" s="116" t="s">
        <v>20</v>
      </c>
      <c r="Z2" s="116" t="s">
        <v>3</v>
      </c>
      <c r="AA2" s="116" t="s">
        <v>20</v>
      </c>
      <c r="AB2" s="14" t="s">
        <v>3</v>
      </c>
      <c r="AC2" s="74" t="s">
        <v>20</v>
      </c>
      <c r="AI2" s="18"/>
    </row>
    <row r="3" spans="1:41" x14ac:dyDescent="0.2">
      <c r="A3" s="2">
        <v>317</v>
      </c>
      <c r="B3" s="249" t="s">
        <v>80</v>
      </c>
      <c r="C3" s="2" t="s">
        <v>18</v>
      </c>
      <c r="D3" s="40">
        <v>53</v>
      </c>
      <c r="E3" s="41">
        <v>15318</v>
      </c>
      <c r="F3" s="40">
        <v>80</v>
      </c>
      <c r="G3" s="41">
        <v>22089</v>
      </c>
      <c r="H3" s="40">
        <v>68</v>
      </c>
      <c r="I3" s="41">
        <v>16111</v>
      </c>
      <c r="J3" s="40">
        <v>55</v>
      </c>
      <c r="K3" s="41">
        <v>16356</v>
      </c>
      <c r="L3" s="40">
        <v>52</v>
      </c>
      <c r="M3" s="41">
        <v>13360</v>
      </c>
      <c r="N3" s="40">
        <v>59</v>
      </c>
      <c r="O3" s="41">
        <v>12666</v>
      </c>
      <c r="P3" s="70">
        <v>47</v>
      </c>
      <c r="Q3" s="66">
        <v>12479</v>
      </c>
      <c r="R3" s="70">
        <v>58</v>
      </c>
      <c r="S3" s="66">
        <v>14840</v>
      </c>
      <c r="T3" s="70">
        <v>41</v>
      </c>
      <c r="U3" s="66">
        <v>11047</v>
      </c>
      <c r="V3" s="70">
        <v>79</v>
      </c>
      <c r="W3" s="66">
        <v>20924</v>
      </c>
      <c r="X3" s="70">
        <v>75</v>
      </c>
      <c r="Y3" s="66">
        <v>21021</v>
      </c>
      <c r="Z3" s="70">
        <v>68</v>
      </c>
      <c r="AA3" s="66">
        <v>17960</v>
      </c>
      <c r="AB3" s="42">
        <f>SUMIF($D$2:$AA$2, "No. of Dwelling Units Approved", D3:AA3)</f>
        <v>735</v>
      </c>
      <c r="AC3" s="43">
        <f>SUMIF($D$2:$AA$2, "Value of Approvals ($000)", D3:AA3)</f>
        <v>194171</v>
      </c>
      <c r="AI3" s="18"/>
    </row>
    <row r="4" spans="1:41" x14ac:dyDescent="0.2">
      <c r="A4" s="2"/>
      <c r="B4" s="250"/>
      <c r="C4" s="2" t="s">
        <v>109</v>
      </c>
      <c r="D4" s="40">
        <v>14</v>
      </c>
      <c r="E4" s="41">
        <v>2145</v>
      </c>
      <c r="F4" s="40">
        <v>56</v>
      </c>
      <c r="G4" s="41">
        <v>9463</v>
      </c>
      <c r="H4" s="40">
        <v>27</v>
      </c>
      <c r="I4" s="41">
        <v>5283</v>
      </c>
      <c r="J4" s="40">
        <v>57</v>
      </c>
      <c r="K4" s="41">
        <v>10802</v>
      </c>
      <c r="L4" s="40">
        <v>52</v>
      </c>
      <c r="M4" s="41">
        <v>8767</v>
      </c>
      <c r="N4" s="40">
        <v>40</v>
      </c>
      <c r="O4" s="41">
        <v>7714</v>
      </c>
      <c r="P4" s="70">
        <v>16</v>
      </c>
      <c r="Q4" s="66">
        <v>3666</v>
      </c>
      <c r="R4" s="70">
        <v>40</v>
      </c>
      <c r="S4" s="66">
        <v>8655</v>
      </c>
      <c r="T4" s="70">
        <v>27</v>
      </c>
      <c r="U4" s="66">
        <v>5348</v>
      </c>
      <c r="V4" s="70">
        <v>33</v>
      </c>
      <c r="W4" s="66">
        <v>6187</v>
      </c>
      <c r="X4" s="70">
        <v>53</v>
      </c>
      <c r="Y4" s="66">
        <v>10068</v>
      </c>
      <c r="Z4" s="70">
        <v>26</v>
      </c>
      <c r="AA4" s="66">
        <v>4805</v>
      </c>
      <c r="AB4" s="42">
        <f>SUMIF($D$2:$AA$2, "No. of Dwelling Units Approved", D4:AA4)</f>
        <v>441</v>
      </c>
      <c r="AC4" s="43">
        <f t="shared" ref="AC4:AC52" si="0">SUMIF($D$2:$AA$2, "Value of Approvals ($000)", D4:AA4)</f>
        <v>82903</v>
      </c>
      <c r="AI4" s="18"/>
    </row>
    <row r="5" spans="1:41" x14ac:dyDescent="0.2">
      <c r="A5" s="2"/>
      <c r="B5" s="250"/>
      <c r="C5" s="2" t="s">
        <v>110</v>
      </c>
      <c r="D5" s="40">
        <v>0</v>
      </c>
      <c r="E5" s="41">
        <v>0</v>
      </c>
      <c r="F5" s="40">
        <v>0</v>
      </c>
      <c r="G5" s="41">
        <v>0</v>
      </c>
      <c r="H5" s="40">
        <v>0</v>
      </c>
      <c r="I5" s="41">
        <v>0</v>
      </c>
      <c r="J5" s="40">
        <v>0</v>
      </c>
      <c r="K5" s="41">
        <v>0</v>
      </c>
      <c r="L5" s="40">
        <v>0</v>
      </c>
      <c r="M5" s="41">
        <v>0</v>
      </c>
      <c r="N5" s="40">
        <v>0</v>
      </c>
      <c r="O5" s="41">
        <v>0</v>
      </c>
      <c r="P5" s="70">
        <v>0</v>
      </c>
      <c r="Q5" s="66">
        <v>0</v>
      </c>
      <c r="R5" s="70">
        <v>0</v>
      </c>
      <c r="S5" s="66">
        <v>0</v>
      </c>
      <c r="T5" s="70">
        <v>0</v>
      </c>
      <c r="U5" s="66">
        <v>0</v>
      </c>
      <c r="V5" s="70">
        <v>0</v>
      </c>
      <c r="W5" s="66">
        <v>0</v>
      </c>
      <c r="X5" s="70">
        <v>0</v>
      </c>
      <c r="Y5" s="66">
        <v>0</v>
      </c>
      <c r="Z5" s="70">
        <v>0</v>
      </c>
      <c r="AA5" s="66">
        <v>0</v>
      </c>
      <c r="AB5" s="42">
        <f>SUMIF($D$2:$AA$2, "No. of Dwelling Units Approved", D5:AA5)</f>
        <v>0</v>
      </c>
      <c r="AC5" s="43">
        <f t="shared" ref="AC5" si="1">SUMIF($D$2:$AA$2, "Value of Approvals ($000)", D5:AA5)</f>
        <v>0</v>
      </c>
      <c r="AI5" s="18"/>
    </row>
    <row r="6" spans="1:41" x14ac:dyDescent="0.2">
      <c r="A6" s="2"/>
      <c r="B6" s="250"/>
      <c r="C6" s="2" t="s">
        <v>19</v>
      </c>
      <c r="D6" s="40">
        <v>67</v>
      </c>
      <c r="E6" s="41">
        <v>17462</v>
      </c>
      <c r="F6" s="40">
        <v>136</v>
      </c>
      <c r="G6" s="41">
        <v>31553</v>
      </c>
      <c r="H6" s="40">
        <v>95</v>
      </c>
      <c r="I6" s="41">
        <v>21394</v>
      </c>
      <c r="J6" s="40">
        <v>112</v>
      </c>
      <c r="K6" s="41">
        <v>27158</v>
      </c>
      <c r="L6" s="40">
        <v>104</v>
      </c>
      <c r="M6" s="41">
        <v>22126</v>
      </c>
      <c r="N6" s="40">
        <v>99</v>
      </c>
      <c r="O6" s="41">
        <v>20380</v>
      </c>
      <c r="P6" s="70">
        <v>63</v>
      </c>
      <c r="Q6" s="66">
        <v>16145</v>
      </c>
      <c r="R6" s="70">
        <v>98</v>
      </c>
      <c r="S6" s="66">
        <v>23494</v>
      </c>
      <c r="T6" s="70">
        <v>68</v>
      </c>
      <c r="U6" s="66">
        <v>16394</v>
      </c>
      <c r="V6" s="70">
        <v>112</v>
      </c>
      <c r="W6" s="66">
        <v>27110</v>
      </c>
      <c r="X6" s="70">
        <v>128</v>
      </c>
      <c r="Y6" s="66">
        <v>31090</v>
      </c>
      <c r="Z6" s="70">
        <v>94</v>
      </c>
      <c r="AA6" s="66">
        <v>22764</v>
      </c>
      <c r="AB6" s="42">
        <f>SUMIF($D$2:$AA$2, "No. of Dwelling Units Approved", D6:AA6)</f>
        <v>1176</v>
      </c>
      <c r="AC6" s="43">
        <f t="shared" si="0"/>
        <v>277070</v>
      </c>
      <c r="AI6" s="18"/>
    </row>
    <row r="7" spans="1:41" x14ac:dyDescent="0.2">
      <c r="A7" s="2"/>
      <c r="B7" s="2"/>
      <c r="C7" s="2" t="s">
        <v>14</v>
      </c>
      <c r="D7" s="40" t="s">
        <v>22</v>
      </c>
      <c r="E7" s="41">
        <v>3732</v>
      </c>
      <c r="F7" s="40" t="s">
        <v>22</v>
      </c>
      <c r="G7" s="41">
        <v>5328</v>
      </c>
      <c r="H7" s="40" t="s">
        <v>22</v>
      </c>
      <c r="I7" s="41">
        <v>2982</v>
      </c>
      <c r="J7" s="40" t="s">
        <v>22</v>
      </c>
      <c r="K7" s="41">
        <v>4494</v>
      </c>
      <c r="L7" s="40" t="s">
        <v>22</v>
      </c>
      <c r="M7" s="41">
        <v>2583</v>
      </c>
      <c r="N7" s="40" t="s">
        <v>22</v>
      </c>
      <c r="O7" s="41">
        <v>4299</v>
      </c>
      <c r="P7" s="70" t="s">
        <v>22</v>
      </c>
      <c r="Q7" s="66">
        <v>2517</v>
      </c>
      <c r="R7" s="70" t="s">
        <v>22</v>
      </c>
      <c r="S7" s="66">
        <v>3719</v>
      </c>
      <c r="T7" s="70" t="s">
        <v>22</v>
      </c>
      <c r="U7" s="66">
        <v>2317</v>
      </c>
      <c r="V7" s="70" t="s">
        <v>22</v>
      </c>
      <c r="W7" s="66">
        <v>2439</v>
      </c>
      <c r="X7" s="70" t="s">
        <v>22</v>
      </c>
      <c r="Y7" s="66">
        <v>4711</v>
      </c>
      <c r="Z7" s="70" t="s">
        <v>22</v>
      </c>
      <c r="AA7" s="66">
        <v>6321</v>
      </c>
      <c r="AB7" s="42" t="s">
        <v>22</v>
      </c>
      <c r="AC7" s="43">
        <f t="shared" si="0"/>
        <v>45442</v>
      </c>
      <c r="AH7" s="19"/>
      <c r="AI7" s="18"/>
      <c r="AJ7" s="19"/>
      <c r="AK7" s="19"/>
    </row>
    <row r="8" spans="1:41" x14ac:dyDescent="0.2">
      <c r="A8" s="2"/>
      <c r="B8" s="2"/>
      <c r="C8" s="2" t="s">
        <v>15</v>
      </c>
      <c r="D8" s="40" t="s">
        <v>22</v>
      </c>
      <c r="E8" s="41">
        <v>21195</v>
      </c>
      <c r="F8" s="40" t="s">
        <v>22</v>
      </c>
      <c r="G8" s="41">
        <v>36881</v>
      </c>
      <c r="H8" s="40" t="s">
        <v>22</v>
      </c>
      <c r="I8" s="41">
        <v>24376</v>
      </c>
      <c r="J8" s="40" t="s">
        <v>22</v>
      </c>
      <c r="K8" s="41">
        <v>31652</v>
      </c>
      <c r="L8" s="40" t="s">
        <v>22</v>
      </c>
      <c r="M8" s="41">
        <v>24710</v>
      </c>
      <c r="N8" s="40" t="s">
        <v>22</v>
      </c>
      <c r="O8" s="41">
        <v>24679</v>
      </c>
      <c r="P8" s="70" t="s">
        <v>22</v>
      </c>
      <c r="Q8" s="66">
        <v>18661</v>
      </c>
      <c r="R8" s="70" t="s">
        <v>22</v>
      </c>
      <c r="S8" s="66">
        <v>27213</v>
      </c>
      <c r="T8" s="70" t="s">
        <v>22</v>
      </c>
      <c r="U8" s="66">
        <v>18711</v>
      </c>
      <c r="V8" s="70" t="s">
        <v>22</v>
      </c>
      <c r="W8" s="66">
        <v>29549</v>
      </c>
      <c r="X8" s="70" t="s">
        <v>22</v>
      </c>
      <c r="Y8" s="66">
        <v>35801</v>
      </c>
      <c r="Z8" s="70" t="s">
        <v>22</v>
      </c>
      <c r="AA8" s="66">
        <v>29086</v>
      </c>
      <c r="AB8" s="42" t="s">
        <v>22</v>
      </c>
      <c r="AC8" s="43">
        <f t="shared" si="0"/>
        <v>322514</v>
      </c>
      <c r="AI8" s="18"/>
      <c r="AJ8" s="19"/>
      <c r="AK8" s="19"/>
      <c r="AL8" s="19"/>
      <c r="AM8" s="19"/>
      <c r="AN8" s="19"/>
      <c r="AO8" s="19"/>
    </row>
    <row r="9" spans="1:41" x14ac:dyDescent="0.2">
      <c r="A9" s="2"/>
      <c r="B9" s="2"/>
      <c r="C9" s="2" t="s">
        <v>16</v>
      </c>
      <c r="D9" s="40" t="s">
        <v>22</v>
      </c>
      <c r="E9" s="41">
        <v>13555</v>
      </c>
      <c r="F9" s="40" t="s">
        <v>22</v>
      </c>
      <c r="G9" s="41">
        <v>15473</v>
      </c>
      <c r="H9" s="40" t="s">
        <v>22</v>
      </c>
      <c r="I9" s="41">
        <v>9878</v>
      </c>
      <c r="J9" s="40" t="s">
        <v>22</v>
      </c>
      <c r="K9" s="41">
        <v>4697</v>
      </c>
      <c r="L9" s="40" t="s">
        <v>22</v>
      </c>
      <c r="M9" s="41">
        <v>58721</v>
      </c>
      <c r="N9" s="40" t="s">
        <v>22</v>
      </c>
      <c r="O9" s="41">
        <v>6395</v>
      </c>
      <c r="P9" s="70" t="s">
        <v>22</v>
      </c>
      <c r="Q9" s="66">
        <v>16601</v>
      </c>
      <c r="R9" s="70" t="s">
        <v>22</v>
      </c>
      <c r="S9" s="66">
        <v>3334</v>
      </c>
      <c r="T9" s="70" t="s">
        <v>22</v>
      </c>
      <c r="U9" s="66">
        <v>20173</v>
      </c>
      <c r="V9" s="70" t="s">
        <v>22</v>
      </c>
      <c r="W9" s="66">
        <v>27637</v>
      </c>
      <c r="X9" s="70" t="s">
        <v>22</v>
      </c>
      <c r="Y9" s="66">
        <v>48582</v>
      </c>
      <c r="Z9" s="70" t="s">
        <v>22</v>
      </c>
      <c r="AA9" s="66">
        <v>13721</v>
      </c>
      <c r="AB9" s="42" t="s">
        <v>22</v>
      </c>
      <c r="AC9" s="43">
        <f t="shared" si="0"/>
        <v>238767</v>
      </c>
      <c r="AI9" s="18"/>
      <c r="AK9" s="18"/>
    </row>
    <row r="10" spans="1:41" x14ac:dyDescent="0.2">
      <c r="A10" s="2"/>
      <c r="B10" s="2"/>
      <c r="C10" s="2" t="s">
        <v>17</v>
      </c>
      <c r="D10" s="40" t="s">
        <v>22</v>
      </c>
      <c r="E10" s="41">
        <v>34750</v>
      </c>
      <c r="F10" s="40" t="s">
        <v>22</v>
      </c>
      <c r="G10" s="41">
        <v>52354</v>
      </c>
      <c r="H10" s="40" t="s">
        <v>22</v>
      </c>
      <c r="I10" s="41">
        <v>34254</v>
      </c>
      <c r="J10" s="40" t="s">
        <v>22</v>
      </c>
      <c r="K10" s="41">
        <v>36349</v>
      </c>
      <c r="L10" s="40" t="s">
        <v>22</v>
      </c>
      <c r="M10" s="41">
        <v>83431</v>
      </c>
      <c r="N10" s="40" t="s">
        <v>22</v>
      </c>
      <c r="O10" s="41">
        <v>31074</v>
      </c>
      <c r="P10" s="70" t="s">
        <v>22</v>
      </c>
      <c r="Q10" s="66">
        <v>35262</v>
      </c>
      <c r="R10" s="70" t="s">
        <v>22</v>
      </c>
      <c r="S10" s="66">
        <v>30548</v>
      </c>
      <c r="T10" s="70" t="s">
        <v>22</v>
      </c>
      <c r="U10" s="66">
        <v>38884</v>
      </c>
      <c r="V10" s="70" t="s">
        <v>22</v>
      </c>
      <c r="W10" s="66">
        <v>57186</v>
      </c>
      <c r="X10" s="70" t="s">
        <v>22</v>
      </c>
      <c r="Y10" s="66">
        <v>84383</v>
      </c>
      <c r="Z10" s="70" t="s">
        <v>22</v>
      </c>
      <c r="AA10" s="66">
        <v>42807</v>
      </c>
      <c r="AB10" s="42" t="s">
        <v>22</v>
      </c>
      <c r="AC10" s="43">
        <f t="shared" si="0"/>
        <v>561282</v>
      </c>
      <c r="AI10" s="18"/>
      <c r="AJ10" s="18"/>
      <c r="AK10" s="18"/>
      <c r="AM10" s="18"/>
      <c r="AO10" s="18"/>
    </row>
    <row r="11" spans="1:41" x14ac:dyDescent="0.2">
      <c r="A11" s="3">
        <v>307</v>
      </c>
      <c r="B11" s="247" t="s">
        <v>79</v>
      </c>
      <c r="C11" s="3" t="s">
        <v>18</v>
      </c>
      <c r="D11" s="44">
        <v>23</v>
      </c>
      <c r="E11" s="45">
        <v>6768</v>
      </c>
      <c r="F11" s="44">
        <v>26</v>
      </c>
      <c r="G11" s="45">
        <v>5816</v>
      </c>
      <c r="H11" s="44">
        <v>34</v>
      </c>
      <c r="I11" s="45">
        <v>11379</v>
      </c>
      <c r="J11" s="44">
        <v>30</v>
      </c>
      <c r="K11" s="45">
        <v>7926</v>
      </c>
      <c r="L11" s="44">
        <v>22</v>
      </c>
      <c r="M11" s="45">
        <v>5707</v>
      </c>
      <c r="N11" s="44">
        <v>25</v>
      </c>
      <c r="O11" s="45">
        <v>6468</v>
      </c>
      <c r="P11" s="124">
        <v>20</v>
      </c>
      <c r="Q11" s="125">
        <v>4193</v>
      </c>
      <c r="R11" s="124">
        <v>32</v>
      </c>
      <c r="S11" s="125">
        <v>7871</v>
      </c>
      <c r="T11" s="124">
        <v>27</v>
      </c>
      <c r="U11" s="125">
        <v>7536</v>
      </c>
      <c r="V11" s="124">
        <v>22</v>
      </c>
      <c r="W11" s="125">
        <v>5559</v>
      </c>
      <c r="X11" s="124">
        <v>35</v>
      </c>
      <c r="Y11" s="125">
        <v>10306</v>
      </c>
      <c r="Z11" s="124">
        <v>29</v>
      </c>
      <c r="AA11" s="125">
        <v>8199</v>
      </c>
      <c r="AB11" s="50">
        <f>SUMIF($D$2:$AA$2, "No. of Dwelling Units Approved", D11:AA11)</f>
        <v>325</v>
      </c>
      <c r="AC11" s="51">
        <f t="shared" si="0"/>
        <v>87728</v>
      </c>
      <c r="AI11" s="18"/>
      <c r="AJ11" s="18"/>
      <c r="AK11" s="18"/>
      <c r="AM11" s="18"/>
      <c r="AO11" s="18"/>
    </row>
    <row r="12" spans="1:41" x14ac:dyDescent="0.2">
      <c r="A12" s="3"/>
      <c r="B12" s="248"/>
      <c r="C12" s="3" t="s">
        <v>109</v>
      </c>
      <c r="D12" s="44">
        <v>4</v>
      </c>
      <c r="E12" s="45">
        <v>865</v>
      </c>
      <c r="F12" s="44">
        <v>0</v>
      </c>
      <c r="G12" s="45">
        <v>0</v>
      </c>
      <c r="H12" s="44">
        <v>0</v>
      </c>
      <c r="I12" s="45">
        <v>0</v>
      </c>
      <c r="J12" s="44">
        <v>0</v>
      </c>
      <c r="K12" s="45">
        <v>0</v>
      </c>
      <c r="L12" s="44">
        <v>0</v>
      </c>
      <c r="M12" s="45">
        <v>0</v>
      </c>
      <c r="N12" s="44">
        <v>0</v>
      </c>
      <c r="O12" s="45">
        <v>0</v>
      </c>
      <c r="P12" s="124">
        <v>8</v>
      </c>
      <c r="Q12" s="125">
        <v>2000</v>
      </c>
      <c r="R12" s="124">
        <v>0</v>
      </c>
      <c r="S12" s="125">
        <v>0</v>
      </c>
      <c r="T12" s="124">
        <v>0</v>
      </c>
      <c r="U12" s="125">
        <v>0</v>
      </c>
      <c r="V12" s="124">
        <v>2</v>
      </c>
      <c r="W12" s="125">
        <v>379</v>
      </c>
      <c r="X12" s="124">
        <v>4</v>
      </c>
      <c r="Y12" s="125">
        <v>1085</v>
      </c>
      <c r="Z12" s="124">
        <v>0</v>
      </c>
      <c r="AA12" s="125">
        <v>0</v>
      </c>
      <c r="AB12" s="50">
        <f t="shared" ref="AB12:AB14" si="2">SUMIF($D$2:$AA$2, "No. of Dwelling Units Approved", D12:AA12)</f>
        <v>18</v>
      </c>
      <c r="AC12" s="51">
        <f t="shared" si="0"/>
        <v>4329</v>
      </c>
      <c r="AI12" s="18"/>
      <c r="AJ12" s="18"/>
      <c r="AK12" s="18"/>
      <c r="AM12" s="18"/>
      <c r="AO12" s="18"/>
    </row>
    <row r="13" spans="1:41" x14ac:dyDescent="0.2">
      <c r="A13" s="3"/>
      <c r="B13" s="248"/>
      <c r="C13" s="3" t="s">
        <v>110</v>
      </c>
      <c r="D13" s="44">
        <v>0</v>
      </c>
      <c r="E13" s="45">
        <v>0</v>
      </c>
      <c r="F13" s="44">
        <v>0</v>
      </c>
      <c r="G13" s="45">
        <v>0</v>
      </c>
      <c r="H13" s="44">
        <v>0</v>
      </c>
      <c r="I13" s="45">
        <v>0</v>
      </c>
      <c r="J13" s="44">
        <v>0</v>
      </c>
      <c r="K13" s="45">
        <v>0</v>
      </c>
      <c r="L13" s="44">
        <v>0</v>
      </c>
      <c r="M13" s="45">
        <v>0</v>
      </c>
      <c r="N13" s="44">
        <v>0</v>
      </c>
      <c r="O13" s="45">
        <v>0</v>
      </c>
      <c r="P13" s="124">
        <v>0</v>
      </c>
      <c r="Q13" s="125">
        <v>0</v>
      </c>
      <c r="R13" s="124">
        <v>0</v>
      </c>
      <c r="S13" s="125">
        <v>0</v>
      </c>
      <c r="T13" s="124">
        <v>0</v>
      </c>
      <c r="U13" s="125">
        <v>0</v>
      </c>
      <c r="V13" s="124">
        <v>0</v>
      </c>
      <c r="W13" s="125">
        <v>0</v>
      </c>
      <c r="X13" s="124">
        <v>0</v>
      </c>
      <c r="Y13" s="125">
        <v>0</v>
      </c>
      <c r="Z13" s="124">
        <v>0</v>
      </c>
      <c r="AA13" s="125">
        <v>0</v>
      </c>
      <c r="AB13" s="50">
        <f t="shared" ref="AB13" si="3">SUMIF($D$2:$AA$2, "No. of Dwelling Units Approved", D13:AA13)</f>
        <v>0</v>
      </c>
      <c r="AC13" s="51">
        <f t="shared" ref="AC13" si="4">SUMIF($D$2:$AA$2, "Value of Approvals ($000)", D13:AA13)</f>
        <v>0</v>
      </c>
      <c r="AI13" s="18"/>
      <c r="AJ13" s="18"/>
      <c r="AK13" s="18"/>
      <c r="AM13" s="18"/>
      <c r="AO13" s="18"/>
    </row>
    <row r="14" spans="1:41" x14ac:dyDescent="0.2">
      <c r="A14" s="3"/>
      <c r="B14" s="248"/>
      <c r="C14" s="3" t="s">
        <v>19</v>
      </c>
      <c r="D14" s="44">
        <v>27</v>
      </c>
      <c r="E14" s="45">
        <v>7633</v>
      </c>
      <c r="F14" s="44">
        <v>26</v>
      </c>
      <c r="G14" s="45">
        <v>5816</v>
      </c>
      <c r="H14" s="44">
        <v>34</v>
      </c>
      <c r="I14" s="45">
        <v>11379</v>
      </c>
      <c r="J14" s="44">
        <v>30</v>
      </c>
      <c r="K14" s="45">
        <v>7926</v>
      </c>
      <c r="L14" s="44">
        <v>22</v>
      </c>
      <c r="M14" s="45">
        <v>5707</v>
      </c>
      <c r="N14" s="44">
        <v>25</v>
      </c>
      <c r="O14" s="45">
        <v>6468</v>
      </c>
      <c r="P14" s="124">
        <v>28</v>
      </c>
      <c r="Q14" s="125">
        <v>6193</v>
      </c>
      <c r="R14" s="124">
        <v>32</v>
      </c>
      <c r="S14" s="125">
        <v>7871</v>
      </c>
      <c r="T14" s="124">
        <v>27</v>
      </c>
      <c r="U14" s="125">
        <v>7536</v>
      </c>
      <c r="V14" s="124">
        <v>24</v>
      </c>
      <c r="W14" s="125">
        <v>5938</v>
      </c>
      <c r="X14" s="124">
        <v>39</v>
      </c>
      <c r="Y14" s="125">
        <v>11391</v>
      </c>
      <c r="Z14" s="124">
        <v>29</v>
      </c>
      <c r="AA14" s="125">
        <v>8199</v>
      </c>
      <c r="AB14" s="50">
        <f t="shared" si="2"/>
        <v>343</v>
      </c>
      <c r="AC14" s="51">
        <f t="shared" si="0"/>
        <v>92057</v>
      </c>
      <c r="AI14" s="18"/>
      <c r="AJ14" s="18"/>
      <c r="AK14" s="18"/>
      <c r="AM14" s="18"/>
      <c r="AO14" s="18"/>
    </row>
    <row r="15" spans="1:41" x14ac:dyDescent="0.2">
      <c r="A15" s="3"/>
      <c r="B15" s="3"/>
      <c r="C15" s="3" t="s">
        <v>14</v>
      </c>
      <c r="D15" s="44" t="s">
        <v>22</v>
      </c>
      <c r="E15" s="45">
        <v>1227</v>
      </c>
      <c r="F15" s="44" t="s">
        <v>22</v>
      </c>
      <c r="G15" s="45">
        <v>2178</v>
      </c>
      <c r="H15" s="44" t="s">
        <v>22</v>
      </c>
      <c r="I15" s="45">
        <v>2339</v>
      </c>
      <c r="J15" s="44" t="s">
        <v>22</v>
      </c>
      <c r="K15" s="45">
        <v>1445</v>
      </c>
      <c r="L15" s="44" t="s">
        <v>22</v>
      </c>
      <c r="M15" s="45">
        <v>1233</v>
      </c>
      <c r="N15" s="44" t="s">
        <v>22</v>
      </c>
      <c r="O15" s="45">
        <v>1017</v>
      </c>
      <c r="P15" s="124" t="s">
        <v>22</v>
      </c>
      <c r="Q15" s="125">
        <v>814</v>
      </c>
      <c r="R15" s="124" t="s">
        <v>22</v>
      </c>
      <c r="S15" s="125">
        <v>2143</v>
      </c>
      <c r="T15" s="124" t="s">
        <v>22</v>
      </c>
      <c r="U15" s="125">
        <v>2049</v>
      </c>
      <c r="V15" s="124" t="s">
        <v>22</v>
      </c>
      <c r="W15" s="125">
        <v>874</v>
      </c>
      <c r="X15" s="124" t="s">
        <v>22</v>
      </c>
      <c r="Y15" s="125">
        <v>2335</v>
      </c>
      <c r="Z15" s="124" t="s">
        <v>22</v>
      </c>
      <c r="AA15" s="125">
        <v>1947</v>
      </c>
      <c r="AB15" s="52" t="s">
        <v>22</v>
      </c>
      <c r="AC15" s="51">
        <f t="shared" si="0"/>
        <v>19601</v>
      </c>
      <c r="AI15" s="18"/>
      <c r="AJ15" s="18"/>
      <c r="AK15" s="18"/>
      <c r="AM15" s="18"/>
      <c r="AO15" s="18"/>
    </row>
    <row r="16" spans="1:41" x14ac:dyDescent="0.2">
      <c r="A16" s="3"/>
      <c r="B16" s="3"/>
      <c r="C16" s="3" t="s">
        <v>15</v>
      </c>
      <c r="D16" s="44" t="s">
        <v>22</v>
      </c>
      <c r="E16" s="45">
        <v>8860</v>
      </c>
      <c r="F16" s="44" t="s">
        <v>22</v>
      </c>
      <c r="G16" s="45">
        <v>7994</v>
      </c>
      <c r="H16" s="44" t="s">
        <v>22</v>
      </c>
      <c r="I16" s="45">
        <v>13718</v>
      </c>
      <c r="J16" s="44" t="s">
        <v>22</v>
      </c>
      <c r="K16" s="45">
        <v>9371</v>
      </c>
      <c r="L16" s="44" t="s">
        <v>22</v>
      </c>
      <c r="M16" s="45">
        <v>6940</v>
      </c>
      <c r="N16" s="44" t="s">
        <v>22</v>
      </c>
      <c r="O16" s="45">
        <v>7486</v>
      </c>
      <c r="P16" s="124" t="s">
        <v>22</v>
      </c>
      <c r="Q16" s="125">
        <v>7008</v>
      </c>
      <c r="R16" s="124" t="s">
        <v>22</v>
      </c>
      <c r="S16" s="125">
        <v>10014</v>
      </c>
      <c r="T16" s="124" t="s">
        <v>22</v>
      </c>
      <c r="U16" s="125">
        <v>9585</v>
      </c>
      <c r="V16" s="124" t="s">
        <v>22</v>
      </c>
      <c r="W16" s="125">
        <v>6812</v>
      </c>
      <c r="X16" s="124" t="s">
        <v>22</v>
      </c>
      <c r="Y16" s="125">
        <v>13726</v>
      </c>
      <c r="Z16" s="124" t="s">
        <v>22</v>
      </c>
      <c r="AA16" s="125">
        <v>10146</v>
      </c>
      <c r="AB16" s="52" t="s">
        <v>22</v>
      </c>
      <c r="AC16" s="51">
        <f t="shared" si="0"/>
        <v>111660</v>
      </c>
      <c r="AI16" s="18"/>
      <c r="AJ16" s="18"/>
      <c r="AK16" s="18"/>
      <c r="AM16" s="18"/>
      <c r="AO16" s="18"/>
    </row>
    <row r="17" spans="1:41" x14ac:dyDescent="0.2">
      <c r="A17" s="3"/>
      <c r="B17" s="3"/>
      <c r="C17" s="3" t="s">
        <v>16</v>
      </c>
      <c r="D17" s="44" t="s">
        <v>22</v>
      </c>
      <c r="E17" s="45">
        <v>39520</v>
      </c>
      <c r="F17" s="44" t="s">
        <v>22</v>
      </c>
      <c r="G17" s="45">
        <v>2534</v>
      </c>
      <c r="H17" s="44" t="s">
        <v>22</v>
      </c>
      <c r="I17" s="45">
        <v>11542</v>
      </c>
      <c r="J17" s="44" t="s">
        <v>22</v>
      </c>
      <c r="K17" s="45">
        <v>5583</v>
      </c>
      <c r="L17" s="44" t="s">
        <v>22</v>
      </c>
      <c r="M17" s="45">
        <v>51063</v>
      </c>
      <c r="N17" s="44" t="s">
        <v>22</v>
      </c>
      <c r="O17" s="45">
        <v>20505</v>
      </c>
      <c r="P17" s="124" t="s">
        <v>22</v>
      </c>
      <c r="Q17" s="125">
        <v>14074</v>
      </c>
      <c r="R17" s="124" t="s">
        <v>22</v>
      </c>
      <c r="S17" s="125">
        <v>18757</v>
      </c>
      <c r="T17" s="124" t="s">
        <v>22</v>
      </c>
      <c r="U17" s="125">
        <v>17797</v>
      </c>
      <c r="V17" s="124" t="s">
        <v>22</v>
      </c>
      <c r="W17" s="125">
        <v>30856</v>
      </c>
      <c r="X17" s="124" t="s">
        <v>22</v>
      </c>
      <c r="Y17" s="125">
        <v>5890</v>
      </c>
      <c r="Z17" s="124" t="s">
        <v>22</v>
      </c>
      <c r="AA17" s="125">
        <v>10042</v>
      </c>
      <c r="AB17" s="52" t="s">
        <v>22</v>
      </c>
      <c r="AC17" s="51">
        <f t="shared" si="0"/>
        <v>228163</v>
      </c>
      <c r="AI17" s="18"/>
      <c r="AK17" s="18"/>
      <c r="AM17" s="18"/>
      <c r="AO17" s="18"/>
    </row>
    <row r="18" spans="1:41" x14ac:dyDescent="0.2">
      <c r="A18" s="3"/>
      <c r="B18" s="3"/>
      <c r="C18" s="3" t="s">
        <v>17</v>
      </c>
      <c r="D18" s="44" t="s">
        <v>22</v>
      </c>
      <c r="E18" s="45">
        <v>48380</v>
      </c>
      <c r="F18" s="44" t="s">
        <v>22</v>
      </c>
      <c r="G18" s="45">
        <v>10528</v>
      </c>
      <c r="H18" s="44" t="s">
        <v>22</v>
      </c>
      <c r="I18" s="45">
        <v>25261</v>
      </c>
      <c r="J18" s="44" t="s">
        <v>22</v>
      </c>
      <c r="K18" s="45">
        <v>14954</v>
      </c>
      <c r="L18" s="44" t="s">
        <v>22</v>
      </c>
      <c r="M18" s="45">
        <v>58002</v>
      </c>
      <c r="N18" s="44" t="s">
        <v>22</v>
      </c>
      <c r="O18" s="45">
        <v>27990</v>
      </c>
      <c r="P18" s="124" t="s">
        <v>22</v>
      </c>
      <c r="Q18" s="125">
        <v>21082</v>
      </c>
      <c r="R18" s="124" t="s">
        <v>22</v>
      </c>
      <c r="S18" s="125">
        <v>28771</v>
      </c>
      <c r="T18" s="124" t="s">
        <v>22</v>
      </c>
      <c r="U18" s="125">
        <v>27382</v>
      </c>
      <c r="V18" s="124" t="s">
        <v>22</v>
      </c>
      <c r="W18" s="125">
        <v>37668</v>
      </c>
      <c r="X18" s="124" t="s">
        <v>22</v>
      </c>
      <c r="Y18" s="125">
        <v>19615</v>
      </c>
      <c r="Z18" s="124" t="s">
        <v>22</v>
      </c>
      <c r="AA18" s="125">
        <v>20188</v>
      </c>
      <c r="AB18" s="52" t="s">
        <v>22</v>
      </c>
      <c r="AC18" s="51">
        <f t="shared" si="0"/>
        <v>339821</v>
      </c>
      <c r="AM18" s="18"/>
      <c r="AO18" s="18"/>
    </row>
    <row r="19" spans="1:41" x14ac:dyDescent="0.2">
      <c r="A19" s="2">
        <v>315031409</v>
      </c>
      <c r="B19" s="2" t="s">
        <v>29</v>
      </c>
      <c r="C19" s="2" t="s">
        <v>18</v>
      </c>
      <c r="D19" s="40">
        <v>0</v>
      </c>
      <c r="E19" s="41">
        <v>0</v>
      </c>
      <c r="F19" s="40">
        <v>0</v>
      </c>
      <c r="G19" s="41">
        <v>0</v>
      </c>
      <c r="H19" s="40">
        <v>0</v>
      </c>
      <c r="I19" s="41">
        <v>0</v>
      </c>
      <c r="J19" s="40">
        <v>0</v>
      </c>
      <c r="K19" s="41">
        <v>0</v>
      </c>
      <c r="L19" s="40">
        <v>0</v>
      </c>
      <c r="M19" s="41">
        <v>0</v>
      </c>
      <c r="N19" s="40">
        <v>0</v>
      </c>
      <c r="O19" s="41">
        <v>0</v>
      </c>
      <c r="P19" s="70">
        <v>0</v>
      </c>
      <c r="Q19" s="70">
        <v>0</v>
      </c>
      <c r="R19" s="70">
        <v>0</v>
      </c>
      <c r="S19" s="70">
        <v>0</v>
      </c>
      <c r="T19" s="70">
        <v>1</v>
      </c>
      <c r="U19" s="66">
        <v>380</v>
      </c>
      <c r="V19" s="70">
        <v>0</v>
      </c>
      <c r="W19" s="70">
        <v>0</v>
      </c>
      <c r="X19" s="70">
        <v>0</v>
      </c>
      <c r="Y19" s="70">
        <v>0</v>
      </c>
      <c r="Z19" s="70">
        <v>0</v>
      </c>
      <c r="AA19" s="66">
        <v>0</v>
      </c>
      <c r="AB19" s="42">
        <f>SUMIF($D$2:$AA$2, "No. of Dwelling Units Approved", D19:AA19)</f>
        <v>1</v>
      </c>
      <c r="AC19" s="43">
        <f t="shared" si="0"/>
        <v>380</v>
      </c>
      <c r="AI19" s="18"/>
      <c r="AK19" s="18"/>
      <c r="AO19" s="18"/>
    </row>
    <row r="20" spans="1:41" x14ac:dyDescent="0.2">
      <c r="A20" s="2"/>
      <c r="B20" s="2"/>
      <c r="C20" s="2" t="s">
        <v>109</v>
      </c>
      <c r="D20" s="40">
        <v>0</v>
      </c>
      <c r="E20" s="41">
        <v>0</v>
      </c>
      <c r="F20" s="40">
        <v>0</v>
      </c>
      <c r="G20" s="41">
        <v>0</v>
      </c>
      <c r="H20" s="40">
        <v>0</v>
      </c>
      <c r="I20" s="41">
        <v>0</v>
      </c>
      <c r="J20" s="40">
        <v>0</v>
      </c>
      <c r="K20" s="41">
        <v>0</v>
      </c>
      <c r="L20" s="40">
        <v>0</v>
      </c>
      <c r="M20" s="41">
        <v>0</v>
      </c>
      <c r="N20" s="40">
        <v>0</v>
      </c>
      <c r="O20" s="41">
        <v>0</v>
      </c>
      <c r="P20" s="70">
        <v>0</v>
      </c>
      <c r="Q20" s="70">
        <v>0</v>
      </c>
      <c r="R20" s="70">
        <v>0</v>
      </c>
      <c r="S20" s="70">
        <v>0</v>
      </c>
      <c r="T20" s="70">
        <v>0</v>
      </c>
      <c r="U20" s="70">
        <v>0</v>
      </c>
      <c r="V20" s="70">
        <v>0</v>
      </c>
      <c r="W20" s="70">
        <v>0</v>
      </c>
      <c r="X20" s="70">
        <v>0</v>
      </c>
      <c r="Y20" s="70">
        <v>0</v>
      </c>
      <c r="Z20" s="70">
        <v>0</v>
      </c>
      <c r="AA20" s="66">
        <v>0</v>
      </c>
      <c r="AB20" s="42">
        <f t="shared" ref="AB20:AB22" si="5">SUMIF($D$2:$AA$2, "No. of Dwelling Units Approved", D20:AA20)</f>
        <v>0</v>
      </c>
      <c r="AC20" s="43">
        <f t="shared" si="0"/>
        <v>0</v>
      </c>
      <c r="AI20" s="18"/>
      <c r="AK20" s="18"/>
      <c r="AM20" s="18"/>
      <c r="AO20" s="18"/>
    </row>
    <row r="21" spans="1:41" x14ac:dyDescent="0.2">
      <c r="A21" s="2"/>
      <c r="B21" s="2"/>
      <c r="C21" s="2" t="s">
        <v>110</v>
      </c>
      <c r="D21" s="40">
        <v>0</v>
      </c>
      <c r="E21" s="41">
        <v>0</v>
      </c>
      <c r="F21" s="40">
        <v>0</v>
      </c>
      <c r="G21" s="41">
        <v>0</v>
      </c>
      <c r="H21" s="40">
        <v>0</v>
      </c>
      <c r="I21" s="41">
        <v>0</v>
      </c>
      <c r="J21" s="40">
        <v>0</v>
      </c>
      <c r="K21" s="41">
        <v>0</v>
      </c>
      <c r="L21" s="40">
        <v>0</v>
      </c>
      <c r="M21" s="41">
        <v>0</v>
      </c>
      <c r="N21" s="40">
        <v>0</v>
      </c>
      <c r="O21" s="41">
        <v>0</v>
      </c>
      <c r="P21" s="70">
        <v>0</v>
      </c>
      <c r="Q21" s="70">
        <v>0</v>
      </c>
      <c r="R21" s="70">
        <v>0</v>
      </c>
      <c r="S21" s="70">
        <v>0</v>
      </c>
      <c r="T21" s="70">
        <v>0</v>
      </c>
      <c r="U21" s="70">
        <v>0</v>
      </c>
      <c r="V21" s="70">
        <v>0</v>
      </c>
      <c r="W21" s="70">
        <v>0</v>
      </c>
      <c r="X21" s="70">
        <v>0</v>
      </c>
      <c r="Y21" s="70">
        <v>0</v>
      </c>
      <c r="Z21" s="70">
        <v>0</v>
      </c>
      <c r="AA21" s="66">
        <v>0</v>
      </c>
      <c r="AB21" s="42">
        <f t="shared" ref="AB21" si="6">SUMIF($D$2:$AA$2, "No. of Dwelling Units Approved", D21:AA21)</f>
        <v>0</v>
      </c>
      <c r="AC21" s="43">
        <f t="shared" ref="AC21" si="7">SUMIF($D$2:$AA$2, "Value of Approvals ($000)", D21:AA21)</f>
        <v>0</v>
      </c>
      <c r="AI21" s="18"/>
      <c r="AK21" s="18"/>
      <c r="AM21" s="18"/>
      <c r="AO21" s="18"/>
    </row>
    <row r="22" spans="1:41" x14ac:dyDescent="0.2">
      <c r="A22" s="2"/>
      <c r="B22" s="2"/>
      <c r="C22" s="2" t="s">
        <v>19</v>
      </c>
      <c r="D22" s="40">
        <v>0</v>
      </c>
      <c r="E22" s="41">
        <v>0</v>
      </c>
      <c r="F22" s="40">
        <v>0</v>
      </c>
      <c r="G22" s="41">
        <v>0</v>
      </c>
      <c r="H22" s="40">
        <v>0</v>
      </c>
      <c r="I22" s="41">
        <v>0</v>
      </c>
      <c r="J22" s="40">
        <v>0</v>
      </c>
      <c r="K22" s="41">
        <v>0</v>
      </c>
      <c r="L22" s="40">
        <v>0</v>
      </c>
      <c r="M22" s="41">
        <v>0</v>
      </c>
      <c r="N22" s="40">
        <v>0</v>
      </c>
      <c r="O22" s="41">
        <v>0</v>
      </c>
      <c r="P22" s="70">
        <v>0</v>
      </c>
      <c r="Q22" s="70">
        <v>0</v>
      </c>
      <c r="R22" s="70">
        <v>0</v>
      </c>
      <c r="S22" s="70">
        <v>0</v>
      </c>
      <c r="T22" s="70">
        <v>1</v>
      </c>
      <c r="U22" s="66">
        <v>380</v>
      </c>
      <c r="V22" s="70">
        <v>0</v>
      </c>
      <c r="W22" s="70">
        <v>0</v>
      </c>
      <c r="X22" s="70">
        <v>0</v>
      </c>
      <c r="Y22" s="70">
        <v>0</v>
      </c>
      <c r="Z22" s="70">
        <v>0</v>
      </c>
      <c r="AA22" s="66">
        <v>0</v>
      </c>
      <c r="AB22" s="42">
        <f t="shared" si="5"/>
        <v>1</v>
      </c>
      <c r="AC22" s="43">
        <f t="shared" si="0"/>
        <v>380</v>
      </c>
      <c r="AI22" s="18"/>
      <c r="AJ22" s="18"/>
      <c r="AK22" s="18"/>
      <c r="AM22" s="18"/>
      <c r="AO22" s="18"/>
    </row>
    <row r="23" spans="1:41" x14ac:dyDescent="0.2">
      <c r="A23" s="2"/>
      <c r="B23" s="2"/>
      <c r="C23" s="2" t="s">
        <v>14</v>
      </c>
      <c r="D23" s="40" t="s">
        <v>22</v>
      </c>
      <c r="E23" s="41">
        <v>53</v>
      </c>
      <c r="F23" s="40" t="s">
        <v>22</v>
      </c>
      <c r="G23" s="41">
        <v>0</v>
      </c>
      <c r="H23" s="40" t="s">
        <v>22</v>
      </c>
      <c r="I23" s="41">
        <v>162</v>
      </c>
      <c r="J23" s="40" t="s">
        <v>22</v>
      </c>
      <c r="K23" s="41">
        <v>20</v>
      </c>
      <c r="L23" s="40" t="s">
        <v>22</v>
      </c>
      <c r="M23" s="41">
        <v>0</v>
      </c>
      <c r="N23" s="40" t="s">
        <v>22</v>
      </c>
      <c r="O23" s="41">
        <v>40</v>
      </c>
      <c r="P23" s="70" t="s">
        <v>22</v>
      </c>
      <c r="Q23" s="70">
        <v>0</v>
      </c>
      <c r="R23" s="70" t="s">
        <v>22</v>
      </c>
      <c r="S23" s="70">
        <v>0</v>
      </c>
      <c r="T23" s="70" t="s">
        <v>22</v>
      </c>
      <c r="U23" s="66">
        <v>0</v>
      </c>
      <c r="V23" s="70" t="s">
        <v>22</v>
      </c>
      <c r="W23" s="70">
        <v>0</v>
      </c>
      <c r="X23" s="70" t="s">
        <v>22</v>
      </c>
      <c r="Y23" s="70">
        <v>0</v>
      </c>
      <c r="Z23" s="70" t="s">
        <v>22</v>
      </c>
      <c r="AA23" s="66">
        <v>0</v>
      </c>
      <c r="AB23" s="42" t="s">
        <v>22</v>
      </c>
      <c r="AC23" s="43">
        <f t="shared" si="0"/>
        <v>275</v>
      </c>
      <c r="AI23" s="18"/>
      <c r="AJ23" s="18"/>
      <c r="AK23" s="18"/>
      <c r="AM23" s="18"/>
      <c r="AO23" s="18"/>
    </row>
    <row r="24" spans="1:41" x14ac:dyDescent="0.2">
      <c r="A24" s="2"/>
      <c r="B24" s="2"/>
      <c r="C24" s="2" t="s">
        <v>15</v>
      </c>
      <c r="D24" s="40" t="s">
        <v>22</v>
      </c>
      <c r="E24" s="41">
        <v>53</v>
      </c>
      <c r="F24" s="40" t="s">
        <v>22</v>
      </c>
      <c r="G24" s="41">
        <v>0</v>
      </c>
      <c r="H24" s="40" t="s">
        <v>22</v>
      </c>
      <c r="I24" s="41">
        <v>162</v>
      </c>
      <c r="J24" s="40" t="s">
        <v>22</v>
      </c>
      <c r="K24" s="41">
        <v>20</v>
      </c>
      <c r="L24" s="40" t="s">
        <v>22</v>
      </c>
      <c r="M24" s="41">
        <v>0</v>
      </c>
      <c r="N24" s="40" t="s">
        <v>22</v>
      </c>
      <c r="O24" s="41">
        <v>40</v>
      </c>
      <c r="P24" s="70" t="s">
        <v>22</v>
      </c>
      <c r="Q24" s="70">
        <v>0</v>
      </c>
      <c r="R24" s="70" t="s">
        <v>22</v>
      </c>
      <c r="S24" s="70">
        <v>0</v>
      </c>
      <c r="T24" s="70" t="s">
        <v>22</v>
      </c>
      <c r="U24" s="66">
        <v>380</v>
      </c>
      <c r="V24" s="70" t="s">
        <v>22</v>
      </c>
      <c r="W24" s="70">
        <v>0</v>
      </c>
      <c r="X24" s="70" t="s">
        <v>22</v>
      </c>
      <c r="Y24" s="70">
        <v>0</v>
      </c>
      <c r="Z24" s="70" t="s">
        <v>22</v>
      </c>
      <c r="AA24" s="66">
        <v>0</v>
      </c>
      <c r="AB24" s="42" t="s">
        <v>22</v>
      </c>
      <c r="AC24" s="43">
        <f t="shared" si="0"/>
        <v>655</v>
      </c>
      <c r="AI24" s="18"/>
      <c r="AK24" s="18"/>
      <c r="AM24" s="18"/>
      <c r="AO24" s="18"/>
    </row>
    <row r="25" spans="1:41" x14ac:dyDescent="0.2">
      <c r="A25" s="2"/>
      <c r="B25" s="2"/>
      <c r="C25" s="2" t="s">
        <v>16</v>
      </c>
      <c r="D25" s="40" t="s">
        <v>22</v>
      </c>
      <c r="E25" s="41">
        <v>0</v>
      </c>
      <c r="F25" s="40" t="s">
        <v>22</v>
      </c>
      <c r="G25" s="41">
        <v>174</v>
      </c>
      <c r="H25" s="40" t="s">
        <v>22</v>
      </c>
      <c r="I25" s="41">
        <v>0</v>
      </c>
      <c r="J25" s="40" t="s">
        <v>22</v>
      </c>
      <c r="K25" s="41">
        <v>0</v>
      </c>
      <c r="L25" s="40" t="s">
        <v>22</v>
      </c>
      <c r="M25" s="41">
        <v>0</v>
      </c>
      <c r="N25" s="40" t="s">
        <v>22</v>
      </c>
      <c r="O25" s="41">
        <v>0</v>
      </c>
      <c r="P25" s="70" t="s">
        <v>22</v>
      </c>
      <c r="Q25" s="70">
        <v>0</v>
      </c>
      <c r="R25" s="70" t="s">
        <v>22</v>
      </c>
      <c r="S25" s="70">
        <v>0</v>
      </c>
      <c r="T25" s="70" t="s">
        <v>22</v>
      </c>
      <c r="U25" s="66">
        <v>118</v>
      </c>
      <c r="V25" s="70" t="s">
        <v>22</v>
      </c>
      <c r="W25" s="66">
        <v>0</v>
      </c>
      <c r="X25" s="70" t="s">
        <v>22</v>
      </c>
      <c r="Y25" s="70">
        <v>0</v>
      </c>
      <c r="Z25" s="70" t="s">
        <v>22</v>
      </c>
      <c r="AA25" s="66">
        <v>0</v>
      </c>
      <c r="AB25" s="42" t="s">
        <v>22</v>
      </c>
      <c r="AC25" s="43">
        <f t="shared" si="0"/>
        <v>292</v>
      </c>
      <c r="AM25" s="18"/>
      <c r="AO25" s="18"/>
    </row>
    <row r="26" spans="1:41" x14ac:dyDescent="0.2">
      <c r="A26" s="2"/>
      <c r="B26" s="2"/>
      <c r="C26" s="2" t="s">
        <v>17</v>
      </c>
      <c r="D26" s="40" t="s">
        <v>22</v>
      </c>
      <c r="E26" s="41">
        <v>53</v>
      </c>
      <c r="F26" s="40" t="s">
        <v>22</v>
      </c>
      <c r="G26" s="41">
        <v>174</v>
      </c>
      <c r="H26" s="40" t="s">
        <v>22</v>
      </c>
      <c r="I26" s="41">
        <v>162</v>
      </c>
      <c r="J26" s="40" t="s">
        <v>22</v>
      </c>
      <c r="K26" s="41">
        <v>20</v>
      </c>
      <c r="L26" s="40" t="s">
        <v>22</v>
      </c>
      <c r="M26" s="41">
        <v>0</v>
      </c>
      <c r="N26" s="40" t="s">
        <v>22</v>
      </c>
      <c r="O26" s="41">
        <v>40</v>
      </c>
      <c r="P26" s="70" t="s">
        <v>22</v>
      </c>
      <c r="Q26" s="70">
        <v>0</v>
      </c>
      <c r="R26" s="70" t="s">
        <v>22</v>
      </c>
      <c r="S26" s="70">
        <v>0</v>
      </c>
      <c r="T26" s="70" t="s">
        <v>22</v>
      </c>
      <c r="U26" s="66">
        <v>498</v>
      </c>
      <c r="V26" s="70" t="s">
        <v>22</v>
      </c>
      <c r="W26" s="66">
        <v>0</v>
      </c>
      <c r="X26" s="70" t="s">
        <v>22</v>
      </c>
      <c r="Y26" s="70">
        <v>0</v>
      </c>
      <c r="Z26" s="70" t="s">
        <v>22</v>
      </c>
      <c r="AA26" s="66">
        <v>0</v>
      </c>
      <c r="AB26" s="42" t="s">
        <v>22</v>
      </c>
      <c r="AC26" s="43">
        <f t="shared" si="0"/>
        <v>947</v>
      </c>
      <c r="AK26" s="18"/>
    </row>
    <row r="27" spans="1:41" x14ac:dyDescent="0.2">
      <c r="A27" s="5">
        <v>315031411</v>
      </c>
      <c r="B27" s="5" t="s">
        <v>30</v>
      </c>
      <c r="C27" s="3" t="s">
        <v>18</v>
      </c>
      <c r="D27" s="44">
        <v>2</v>
      </c>
      <c r="E27" s="45">
        <v>597</v>
      </c>
      <c r="F27" s="44">
        <v>1</v>
      </c>
      <c r="G27" s="45">
        <v>148</v>
      </c>
      <c r="H27" s="44">
        <v>0</v>
      </c>
      <c r="I27" s="45">
        <v>0</v>
      </c>
      <c r="J27" s="44">
        <v>0</v>
      </c>
      <c r="K27" s="45">
        <v>0</v>
      </c>
      <c r="L27" s="44">
        <v>0</v>
      </c>
      <c r="M27" s="45">
        <v>0</v>
      </c>
      <c r="N27" s="44">
        <v>0</v>
      </c>
      <c r="O27" s="45">
        <v>0</v>
      </c>
      <c r="P27" s="124">
        <v>0</v>
      </c>
      <c r="Q27" s="125">
        <v>0</v>
      </c>
      <c r="R27" s="124">
        <v>0</v>
      </c>
      <c r="S27" s="125">
        <v>0</v>
      </c>
      <c r="T27" s="124">
        <v>0</v>
      </c>
      <c r="U27" s="125">
        <v>0</v>
      </c>
      <c r="V27" s="124">
        <v>0</v>
      </c>
      <c r="W27" s="125">
        <v>0</v>
      </c>
      <c r="X27" s="113">
        <v>0</v>
      </c>
      <c r="Y27" s="125">
        <v>0</v>
      </c>
      <c r="Z27" s="113">
        <v>0</v>
      </c>
      <c r="AA27" s="125">
        <v>0</v>
      </c>
      <c r="AB27" s="50">
        <f>SUMIF($D$2:$AA$2, "No. of Dwelling Units Approved", D27:AA27)</f>
        <v>3</v>
      </c>
      <c r="AC27" s="51">
        <f t="shared" si="0"/>
        <v>745</v>
      </c>
    </row>
    <row r="28" spans="1:41" x14ac:dyDescent="0.2">
      <c r="A28" s="5"/>
      <c r="B28" s="5"/>
      <c r="C28" s="3" t="s">
        <v>109</v>
      </c>
      <c r="D28" s="44">
        <v>0</v>
      </c>
      <c r="E28" s="45">
        <v>0</v>
      </c>
      <c r="F28" s="44">
        <v>0</v>
      </c>
      <c r="G28" s="45">
        <v>0</v>
      </c>
      <c r="H28" s="44">
        <v>0</v>
      </c>
      <c r="I28" s="45">
        <v>0</v>
      </c>
      <c r="J28" s="44">
        <v>0</v>
      </c>
      <c r="K28" s="45">
        <v>0</v>
      </c>
      <c r="L28" s="44">
        <v>0</v>
      </c>
      <c r="M28" s="45">
        <v>0</v>
      </c>
      <c r="N28" s="44">
        <v>0</v>
      </c>
      <c r="O28" s="45">
        <v>0</v>
      </c>
      <c r="P28" s="124">
        <v>0</v>
      </c>
      <c r="Q28" s="125">
        <v>0</v>
      </c>
      <c r="R28" s="124">
        <v>0</v>
      </c>
      <c r="S28" s="125">
        <v>0</v>
      </c>
      <c r="T28" s="124">
        <v>0</v>
      </c>
      <c r="U28" s="125">
        <v>0</v>
      </c>
      <c r="V28" s="124">
        <v>0</v>
      </c>
      <c r="W28" s="125">
        <v>0</v>
      </c>
      <c r="X28" s="113">
        <v>0</v>
      </c>
      <c r="Y28" s="125">
        <v>0</v>
      </c>
      <c r="Z28" s="113">
        <v>0</v>
      </c>
      <c r="AA28" s="125">
        <v>0</v>
      </c>
      <c r="AB28" s="50">
        <f t="shared" ref="AB28:AB30" si="8">SUMIF($D$2:$AA$2, "No. of Dwelling Units Approved", D28:AA28)</f>
        <v>0</v>
      </c>
      <c r="AC28" s="51">
        <f t="shared" si="0"/>
        <v>0</v>
      </c>
    </row>
    <row r="29" spans="1:41" x14ac:dyDescent="0.2">
      <c r="A29" s="5"/>
      <c r="B29" s="5"/>
      <c r="C29" s="3" t="s">
        <v>110</v>
      </c>
      <c r="D29" s="44">
        <v>0</v>
      </c>
      <c r="E29" s="45">
        <v>0</v>
      </c>
      <c r="F29" s="44">
        <v>0</v>
      </c>
      <c r="G29" s="45">
        <v>0</v>
      </c>
      <c r="H29" s="44">
        <v>0</v>
      </c>
      <c r="I29" s="45">
        <v>0</v>
      </c>
      <c r="J29" s="44">
        <v>0</v>
      </c>
      <c r="K29" s="45">
        <v>0</v>
      </c>
      <c r="L29" s="44">
        <v>0</v>
      </c>
      <c r="M29" s="45">
        <v>0</v>
      </c>
      <c r="N29" s="44">
        <v>0</v>
      </c>
      <c r="O29" s="45">
        <v>0</v>
      </c>
      <c r="P29" s="124">
        <v>0</v>
      </c>
      <c r="Q29" s="125">
        <v>0</v>
      </c>
      <c r="R29" s="124">
        <v>0</v>
      </c>
      <c r="S29" s="125">
        <v>0</v>
      </c>
      <c r="T29" s="124">
        <v>0</v>
      </c>
      <c r="U29" s="125">
        <v>0</v>
      </c>
      <c r="V29" s="124">
        <v>0</v>
      </c>
      <c r="W29" s="125">
        <v>0</v>
      </c>
      <c r="X29" s="113">
        <v>0</v>
      </c>
      <c r="Y29" s="125">
        <v>0</v>
      </c>
      <c r="Z29" s="113">
        <v>0</v>
      </c>
      <c r="AA29" s="125">
        <v>0</v>
      </c>
      <c r="AB29" s="50">
        <f t="shared" ref="AB29" si="9">SUMIF($D$2:$AA$2, "No. of Dwelling Units Approved", D29:AA29)</f>
        <v>0</v>
      </c>
      <c r="AC29" s="51">
        <f t="shared" ref="AC29" si="10">SUMIF($D$2:$AA$2, "Value of Approvals ($000)", D29:AA29)</f>
        <v>0</v>
      </c>
    </row>
    <row r="30" spans="1:41" x14ac:dyDescent="0.2">
      <c r="A30" s="5"/>
      <c r="B30" s="5"/>
      <c r="C30" s="3" t="s">
        <v>19</v>
      </c>
      <c r="D30" s="44">
        <v>2</v>
      </c>
      <c r="E30" s="45">
        <v>597</v>
      </c>
      <c r="F30" s="44">
        <v>1</v>
      </c>
      <c r="G30" s="45">
        <v>148</v>
      </c>
      <c r="H30" s="44">
        <v>0</v>
      </c>
      <c r="I30" s="45">
        <v>0</v>
      </c>
      <c r="J30" s="44">
        <v>0</v>
      </c>
      <c r="K30" s="45">
        <v>0</v>
      </c>
      <c r="L30" s="44">
        <v>0</v>
      </c>
      <c r="M30" s="45">
        <v>0</v>
      </c>
      <c r="N30" s="44">
        <v>0</v>
      </c>
      <c r="O30" s="45">
        <v>0</v>
      </c>
      <c r="P30" s="124">
        <v>0</v>
      </c>
      <c r="Q30" s="125">
        <v>0</v>
      </c>
      <c r="R30" s="124">
        <v>0</v>
      </c>
      <c r="S30" s="125">
        <v>0</v>
      </c>
      <c r="T30" s="124">
        <v>0</v>
      </c>
      <c r="U30" s="125">
        <v>0</v>
      </c>
      <c r="V30" s="124">
        <v>0</v>
      </c>
      <c r="W30" s="125">
        <v>0</v>
      </c>
      <c r="X30" s="113">
        <v>0</v>
      </c>
      <c r="Y30" s="125">
        <v>0</v>
      </c>
      <c r="Z30" s="113">
        <v>0</v>
      </c>
      <c r="AA30" s="125">
        <v>0</v>
      </c>
      <c r="AB30" s="50">
        <f t="shared" si="8"/>
        <v>3</v>
      </c>
      <c r="AC30" s="51">
        <f t="shared" si="0"/>
        <v>745</v>
      </c>
    </row>
    <row r="31" spans="1:41" x14ac:dyDescent="0.2">
      <c r="A31" s="5"/>
      <c r="B31" s="5"/>
      <c r="C31" s="3" t="s">
        <v>14</v>
      </c>
      <c r="D31" s="44" t="s">
        <v>22</v>
      </c>
      <c r="E31" s="45">
        <v>60</v>
      </c>
      <c r="F31" s="44" t="s">
        <v>22</v>
      </c>
      <c r="G31" s="45">
        <v>19</v>
      </c>
      <c r="H31" s="44" t="s">
        <v>22</v>
      </c>
      <c r="I31" s="45">
        <v>0</v>
      </c>
      <c r="J31" s="44" t="s">
        <v>22</v>
      </c>
      <c r="K31" s="45">
        <v>281</v>
      </c>
      <c r="L31" s="44" t="s">
        <v>22</v>
      </c>
      <c r="M31" s="45">
        <v>0</v>
      </c>
      <c r="N31" s="44" t="s">
        <v>22</v>
      </c>
      <c r="O31" s="45">
        <v>53</v>
      </c>
      <c r="P31" s="124" t="s">
        <v>22</v>
      </c>
      <c r="Q31" s="125">
        <v>0</v>
      </c>
      <c r="R31" s="124" t="s">
        <v>22</v>
      </c>
      <c r="S31" s="125">
        <v>0</v>
      </c>
      <c r="T31" s="124" t="s">
        <v>22</v>
      </c>
      <c r="U31" s="125">
        <v>0</v>
      </c>
      <c r="V31" s="124" t="s">
        <v>22</v>
      </c>
      <c r="W31" s="125">
        <v>0</v>
      </c>
      <c r="X31" s="124" t="s">
        <v>22</v>
      </c>
      <c r="Y31" s="125">
        <v>0</v>
      </c>
      <c r="Z31" s="124" t="s">
        <v>22</v>
      </c>
      <c r="AA31" s="125">
        <v>0</v>
      </c>
      <c r="AB31" s="52" t="s">
        <v>22</v>
      </c>
      <c r="AC31" s="51">
        <f t="shared" si="0"/>
        <v>413</v>
      </c>
      <c r="AO31" s="18"/>
    </row>
    <row r="32" spans="1:41" x14ac:dyDescent="0.2">
      <c r="A32" s="5"/>
      <c r="B32" s="5"/>
      <c r="C32" s="3" t="s">
        <v>15</v>
      </c>
      <c r="D32" s="44" t="s">
        <v>22</v>
      </c>
      <c r="E32" s="45">
        <v>657</v>
      </c>
      <c r="F32" s="44" t="s">
        <v>22</v>
      </c>
      <c r="G32" s="45">
        <v>167</v>
      </c>
      <c r="H32" s="44" t="s">
        <v>22</v>
      </c>
      <c r="I32" s="45">
        <v>0</v>
      </c>
      <c r="J32" s="44" t="s">
        <v>22</v>
      </c>
      <c r="K32" s="45">
        <v>281</v>
      </c>
      <c r="L32" s="44" t="s">
        <v>22</v>
      </c>
      <c r="M32" s="45">
        <v>0</v>
      </c>
      <c r="N32" s="44" t="s">
        <v>22</v>
      </c>
      <c r="O32" s="45">
        <v>53</v>
      </c>
      <c r="P32" s="124" t="s">
        <v>22</v>
      </c>
      <c r="Q32" s="125">
        <v>0</v>
      </c>
      <c r="R32" s="124" t="s">
        <v>22</v>
      </c>
      <c r="S32" s="125">
        <v>0</v>
      </c>
      <c r="T32" s="124" t="s">
        <v>22</v>
      </c>
      <c r="U32" s="125">
        <v>0</v>
      </c>
      <c r="V32" s="124" t="s">
        <v>22</v>
      </c>
      <c r="W32" s="125">
        <v>0</v>
      </c>
      <c r="X32" s="124" t="s">
        <v>22</v>
      </c>
      <c r="Y32" s="125">
        <v>0</v>
      </c>
      <c r="Z32" s="124" t="s">
        <v>22</v>
      </c>
      <c r="AA32" s="125">
        <v>0</v>
      </c>
      <c r="AB32" s="52" t="s">
        <v>22</v>
      </c>
      <c r="AC32" s="51">
        <f t="shared" si="0"/>
        <v>1158</v>
      </c>
    </row>
    <row r="33" spans="1:41" x14ac:dyDescent="0.2">
      <c r="A33" s="5"/>
      <c r="B33" s="5"/>
      <c r="C33" s="3" t="s">
        <v>16</v>
      </c>
      <c r="D33" s="44" t="s">
        <v>22</v>
      </c>
      <c r="E33" s="45">
        <v>2102</v>
      </c>
      <c r="F33" s="44" t="s">
        <v>22</v>
      </c>
      <c r="G33" s="45">
        <v>0</v>
      </c>
      <c r="H33" s="44" t="s">
        <v>22</v>
      </c>
      <c r="I33" s="45">
        <v>488</v>
      </c>
      <c r="J33" s="44" t="s">
        <v>22</v>
      </c>
      <c r="K33" s="45">
        <v>540</v>
      </c>
      <c r="L33" s="44" t="s">
        <v>22</v>
      </c>
      <c r="M33" s="45">
        <v>395</v>
      </c>
      <c r="N33" s="44" t="s">
        <v>22</v>
      </c>
      <c r="O33" s="45">
        <v>267</v>
      </c>
      <c r="P33" s="124" t="s">
        <v>22</v>
      </c>
      <c r="Q33" s="125">
        <v>0</v>
      </c>
      <c r="R33" s="124" t="s">
        <v>22</v>
      </c>
      <c r="S33" s="125">
        <v>0</v>
      </c>
      <c r="T33" s="124" t="s">
        <v>22</v>
      </c>
      <c r="U33" s="125">
        <v>0</v>
      </c>
      <c r="V33" s="124" t="s">
        <v>22</v>
      </c>
      <c r="W33" s="125">
        <v>0</v>
      </c>
      <c r="X33" s="124" t="s">
        <v>22</v>
      </c>
      <c r="Y33" s="125">
        <v>0</v>
      </c>
      <c r="Z33" s="124" t="s">
        <v>22</v>
      </c>
      <c r="AA33" s="125">
        <v>0</v>
      </c>
      <c r="AB33" s="52" t="s">
        <v>22</v>
      </c>
      <c r="AC33" s="51">
        <f t="shared" si="0"/>
        <v>3792</v>
      </c>
      <c r="AO33" s="18"/>
    </row>
    <row r="34" spans="1:41" x14ac:dyDescent="0.2">
      <c r="A34" s="5"/>
      <c r="B34" s="5"/>
      <c r="C34" s="3" t="s">
        <v>17</v>
      </c>
      <c r="D34" s="44" t="s">
        <v>22</v>
      </c>
      <c r="E34" s="45">
        <v>2759</v>
      </c>
      <c r="F34" s="44" t="s">
        <v>22</v>
      </c>
      <c r="G34" s="45">
        <v>167</v>
      </c>
      <c r="H34" s="44" t="s">
        <v>22</v>
      </c>
      <c r="I34" s="45">
        <v>488</v>
      </c>
      <c r="J34" s="44" t="s">
        <v>22</v>
      </c>
      <c r="K34" s="45">
        <v>820</v>
      </c>
      <c r="L34" s="44" t="s">
        <v>22</v>
      </c>
      <c r="M34" s="45">
        <v>395</v>
      </c>
      <c r="N34" s="44" t="s">
        <v>22</v>
      </c>
      <c r="O34" s="45">
        <v>320</v>
      </c>
      <c r="P34" s="124" t="s">
        <v>22</v>
      </c>
      <c r="Q34" s="125">
        <v>0</v>
      </c>
      <c r="R34" s="124" t="s">
        <v>22</v>
      </c>
      <c r="S34" s="125">
        <v>0</v>
      </c>
      <c r="T34" s="124" t="s">
        <v>22</v>
      </c>
      <c r="U34" s="125">
        <v>0</v>
      </c>
      <c r="V34" s="124" t="s">
        <v>22</v>
      </c>
      <c r="W34" s="125">
        <v>0</v>
      </c>
      <c r="X34" s="124" t="s">
        <v>22</v>
      </c>
      <c r="Y34" s="125">
        <v>0</v>
      </c>
      <c r="Z34" s="124" t="s">
        <v>22</v>
      </c>
      <c r="AA34" s="125">
        <v>0</v>
      </c>
      <c r="AB34" s="52" t="s">
        <v>22</v>
      </c>
      <c r="AC34" s="51">
        <f t="shared" si="0"/>
        <v>4949</v>
      </c>
      <c r="AO34" s="18"/>
    </row>
    <row r="35" spans="1:41" x14ac:dyDescent="0.2">
      <c r="A35" s="243" t="s">
        <v>65</v>
      </c>
      <c r="B35" s="242" t="s">
        <v>31</v>
      </c>
      <c r="C35" s="10" t="s">
        <v>18</v>
      </c>
      <c r="D35" s="46">
        <f>D3+D11+D19+D27</f>
        <v>78</v>
      </c>
      <c r="E35" s="47">
        <f>E3+E11+E19+E27</f>
        <v>22683</v>
      </c>
      <c r="F35" s="46">
        <f>F3+F11+F19+F27</f>
        <v>107</v>
      </c>
      <c r="G35" s="47">
        <f>G3+G11+G19+G27</f>
        <v>28053</v>
      </c>
      <c r="H35" s="46">
        <f t="shared" ref="H35:I35" si="11">H3+H11+H19+H27</f>
        <v>102</v>
      </c>
      <c r="I35" s="47">
        <f t="shared" si="11"/>
        <v>27490</v>
      </c>
      <c r="J35" s="46">
        <f t="shared" ref="J35:K35" si="12">J3+J11+J19+J27</f>
        <v>85</v>
      </c>
      <c r="K35" s="47">
        <f t="shared" si="12"/>
        <v>24282</v>
      </c>
      <c r="L35" s="46">
        <f t="shared" ref="L35:M35" si="13">L3+L11+L19+L27</f>
        <v>74</v>
      </c>
      <c r="M35" s="47">
        <f t="shared" si="13"/>
        <v>19067</v>
      </c>
      <c r="N35" s="46">
        <f t="shared" ref="N35:O35" si="14">N3+N11+N19+N27</f>
        <v>84</v>
      </c>
      <c r="O35" s="47">
        <f t="shared" si="14"/>
        <v>19134</v>
      </c>
      <c r="P35" s="117">
        <f t="shared" ref="P35:Q35" si="15">P3+P11+P19+P27</f>
        <v>67</v>
      </c>
      <c r="Q35" s="118">
        <f t="shared" si="15"/>
        <v>16672</v>
      </c>
      <c r="R35" s="117">
        <f t="shared" ref="R35:S35" si="16">R3+R11+R19+R27</f>
        <v>90</v>
      </c>
      <c r="S35" s="118">
        <f t="shared" si="16"/>
        <v>22711</v>
      </c>
      <c r="T35" s="117">
        <f t="shared" ref="T35:U35" si="17">T3+T11+T19+T27</f>
        <v>69</v>
      </c>
      <c r="U35" s="118">
        <f t="shared" si="17"/>
        <v>18963</v>
      </c>
      <c r="V35" s="117">
        <f t="shared" ref="V35:W35" si="18">V3+V11+V19+V27</f>
        <v>101</v>
      </c>
      <c r="W35" s="118">
        <f t="shared" si="18"/>
        <v>26483</v>
      </c>
      <c r="X35" s="117">
        <f t="shared" ref="X35:Y35" si="19">X3+X11+X19+X27</f>
        <v>110</v>
      </c>
      <c r="Y35" s="118">
        <f t="shared" si="19"/>
        <v>31327</v>
      </c>
      <c r="Z35" s="117">
        <f t="shared" ref="Z35:AA35" si="20">Z3+Z11+Z19+Z27</f>
        <v>97</v>
      </c>
      <c r="AA35" s="118">
        <f t="shared" si="20"/>
        <v>26159</v>
      </c>
      <c r="AB35" s="46">
        <f>SUMIF($D$2:$AA$2, "No. of Dwelling Units Approved", D35:AA35)</f>
        <v>1064</v>
      </c>
      <c r="AC35" s="47">
        <f t="shared" si="0"/>
        <v>283024</v>
      </c>
    </row>
    <row r="36" spans="1:41" x14ac:dyDescent="0.2">
      <c r="A36" s="243"/>
      <c r="B36" s="242"/>
      <c r="C36" s="10" t="s">
        <v>109</v>
      </c>
      <c r="D36" s="46">
        <f>D4+D12+D20+D28</f>
        <v>18</v>
      </c>
      <c r="E36" s="47">
        <f>E4+E12+E20+E28</f>
        <v>3010</v>
      </c>
      <c r="F36" s="46">
        <f t="shared" ref="F36:G37" si="21">F4+F12+F20+F28</f>
        <v>56</v>
      </c>
      <c r="G36" s="47">
        <f t="shared" si="21"/>
        <v>9463</v>
      </c>
      <c r="H36" s="46">
        <f t="shared" ref="H36:I37" si="22">H4+H12+H20+H28</f>
        <v>27</v>
      </c>
      <c r="I36" s="47">
        <f t="shared" si="22"/>
        <v>5283</v>
      </c>
      <c r="J36" s="46">
        <f t="shared" ref="J36:K37" si="23">J4+J12+J20+J28</f>
        <v>57</v>
      </c>
      <c r="K36" s="47">
        <f t="shared" si="23"/>
        <v>10802</v>
      </c>
      <c r="L36" s="46">
        <f t="shared" ref="L36:M37" si="24">L4+L12+L20+L28</f>
        <v>52</v>
      </c>
      <c r="M36" s="47">
        <f t="shared" si="24"/>
        <v>8767</v>
      </c>
      <c r="N36" s="46">
        <f t="shared" ref="N36:O37" si="25">N4+N12+N20+N28</f>
        <v>40</v>
      </c>
      <c r="O36" s="47">
        <f t="shared" si="25"/>
        <v>7714</v>
      </c>
      <c r="P36" s="117">
        <f t="shared" ref="P36:Q37" si="26">P4+P12+P20+P28</f>
        <v>24</v>
      </c>
      <c r="Q36" s="118">
        <f t="shared" si="26"/>
        <v>5666</v>
      </c>
      <c r="R36" s="117">
        <f t="shared" ref="R36:S37" si="27">R4+R12+R20+R28</f>
        <v>40</v>
      </c>
      <c r="S36" s="118">
        <f t="shared" si="27"/>
        <v>8655</v>
      </c>
      <c r="T36" s="117">
        <f t="shared" ref="T36:U37" si="28">T4+T12+T20+T28</f>
        <v>27</v>
      </c>
      <c r="U36" s="118">
        <f t="shared" si="28"/>
        <v>5348</v>
      </c>
      <c r="V36" s="117">
        <f t="shared" ref="V36:W37" si="29">V4+V12+V20+V28</f>
        <v>35</v>
      </c>
      <c r="W36" s="118">
        <f t="shared" si="29"/>
        <v>6566</v>
      </c>
      <c r="X36" s="117">
        <f t="shared" ref="X36:Y37" si="30">X4+X12+X20+X28</f>
        <v>57</v>
      </c>
      <c r="Y36" s="118">
        <f t="shared" si="30"/>
        <v>11153</v>
      </c>
      <c r="Z36" s="117">
        <f t="shared" ref="Z36:AA37" si="31">Z4+Z12+Z20+Z28</f>
        <v>26</v>
      </c>
      <c r="AA36" s="118">
        <f t="shared" si="31"/>
        <v>4805</v>
      </c>
      <c r="AB36" s="46">
        <f t="shared" ref="AB36:AB38" si="32">SUMIF($D$2:$AA$2, "No. of Dwelling Units Approved", D36:AA36)</f>
        <v>459</v>
      </c>
      <c r="AC36" s="47">
        <f t="shared" si="0"/>
        <v>87232</v>
      </c>
      <c r="AO36" s="18"/>
    </row>
    <row r="37" spans="1:41" x14ac:dyDescent="0.2">
      <c r="A37" s="243"/>
      <c r="B37" s="110"/>
      <c r="C37" s="10" t="s">
        <v>110</v>
      </c>
      <c r="D37" s="46">
        <f>D5+D13+D21+D29</f>
        <v>0</v>
      </c>
      <c r="E37" s="47">
        <f>E5+E13+E21+E29</f>
        <v>0</v>
      </c>
      <c r="F37" s="46">
        <f t="shared" si="21"/>
        <v>0</v>
      </c>
      <c r="G37" s="47">
        <f t="shared" si="21"/>
        <v>0</v>
      </c>
      <c r="H37" s="46">
        <f t="shared" si="22"/>
        <v>0</v>
      </c>
      <c r="I37" s="47">
        <f t="shared" si="22"/>
        <v>0</v>
      </c>
      <c r="J37" s="46">
        <f t="shared" si="23"/>
        <v>0</v>
      </c>
      <c r="K37" s="47">
        <f t="shared" si="23"/>
        <v>0</v>
      </c>
      <c r="L37" s="46">
        <f t="shared" si="24"/>
        <v>0</v>
      </c>
      <c r="M37" s="47">
        <f t="shared" si="24"/>
        <v>0</v>
      </c>
      <c r="N37" s="46">
        <f t="shared" si="25"/>
        <v>0</v>
      </c>
      <c r="O37" s="47">
        <f t="shared" si="25"/>
        <v>0</v>
      </c>
      <c r="P37" s="117">
        <f t="shared" si="26"/>
        <v>0</v>
      </c>
      <c r="Q37" s="118">
        <f t="shared" si="26"/>
        <v>0</v>
      </c>
      <c r="R37" s="117">
        <f t="shared" si="27"/>
        <v>0</v>
      </c>
      <c r="S37" s="118">
        <f t="shared" si="27"/>
        <v>0</v>
      </c>
      <c r="T37" s="117">
        <f t="shared" si="28"/>
        <v>0</v>
      </c>
      <c r="U37" s="118">
        <f t="shared" si="28"/>
        <v>0</v>
      </c>
      <c r="V37" s="117">
        <f t="shared" si="29"/>
        <v>0</v>
      </c>
      <c r="W37" s="118">
        <f t="shared" si="29"/>
        <v>0</v>
      </c>
      <c r="X37" s="117">
        <f t="shared" si="30"/>
        <v>0</v>
      </c>
      <c r="Y37" s="118">
        <f t="shared" si="30"/>
        <v>0</v>
      </c>
      <c r="Z37" s="117">
        <f t="shared" si="31"/>
        <v>0</v>
      </c>
      <c r="AA37" s="118">
        <f t="shared" si="31"/>
        <v>0</v>
      </c>
      <c r="AB37" s="46">
        <f t="shared" ref="AB37" si="33">SUMIF($D$2:$AA$2, "No. of Dwelling Units Approved", D37:AA37)</f>
        <v>0</v>
      </c>
      <c r="AC37" s="47">
        <f t="shared" ref="AC37" si="34">SUMIF($D$2:$AA$2, "Value of Approvals ($000)", D37:AA37)</f>
        <v>0</v>
      </c>
      <c r="AO37" s="18"/>
    </row>
    <row r="38" spans="1:41" x14ac:dyDescent="0.2">
      <c r="A38" s="243"/>
      <c r="B38" s="10"/>
      <c r="C38" s="10" t="s">
        <v>19</v>
      </c>
      <c r="D38" s="46">
        <f t="shared" ref="D38:E38" si="35">D6+D14+D22+D30</f>
        <v>96</v>
      </c>
      <c r="E38" s="47">
        <f t="shared" si="35"/>
        <v>25692</v>
      </c>
      <c r="F38" s="46">
        <f t="shared" ref="F38:G38" si="36">F6+F14+F22+F30</f>
        <v>163</v>
      </c>
      <c r="G38" s="47">
        <f t="shared" si="36"/>
        <v>37517</v>
      </c>
      <c r="H38" s="46">
        <f t="shared" ref="H38:I38" si="37">H6+H14+H22+H30</f>
        <v>129</v>
      </c>
      <c r="I38" s="47">
        <f t="shared" si="37"/>
        <v>32773</v>
      </c>
      <c r="J38" s="46">
        <f t="shared" ref="J38:K38" si="38">J6+J14+J22+J30</f>
        <v>142</v>
      </c>
      <c r="K38" s="47">
        <f t="shared" si="38"/>
        <v>35084</v>
      </c>
      <c r="L38" s="46">
        <f t="shared" ref="L38:M38" si="39">L6+L14+L22+L30</f>
        <v>126</v>
      </c>
      <c r="M38" s="47">
        <f t="shared" si="39"/>
        <v>27833</v>
      </c>
      <c r="N38" s="46">
        <f t="shared" ref="N38:O38" si="40">N6+N14+N22+N30</f>
        <v>124</v>
      </c>
      <c r="O38" s="47">
        <f t="shared" si="40"/>
        <v>26848</v>
      </c>
      <c r="P38" s="117">
        <f t="shared" ref="P38:Q38" si="41">P6+P14+P22+P30</f>
        <v>91</v>
      </c>
      <c r="Q38" s="118">
        <f t="shared" si="41"/>
        <v>22338</v>
      </c>
      <c r="R38" s="117">
        <f t="shared" ref="R38:S38" si="42">R6+R14+R22+R30</f>
        <v>130</v>
      </c>
      <c r="S38" s="118">
        <f t="shared" si="42"/>
        <v>31365</v>
      </c>
      <c r="T38" s="117">
        <f t="shared" ref="T38:U38" si="43">T6+T14+T22+T30</f>
        <v>96</v>
      </c>
      <c r="U38" s="118">
        <f t="shared" si="43"/>
        <v>24310</v>
      </c>
      <c r="V38" s="117">
        <f t="shared" ref="V38:W38" si="44">V6+V14+V22+V30</f>
        <v>136</v>
      </c>
      <c r="W38" s="118">
        <f t="shared" si="44"/>
        <v>33048</v>
      </c>
      <c r="X38" s="117">
        <f t="shared" ref="X38:Y38" si="45">X6+X14+X22+X30</f>
        <v>167</v>
      </c>
      <c r="Y38" s="118">
        <f t="shared" si="45"/>
        <v>42481</v>
      </c>
      <c r="Z38" s="117">
        <f t="shared" ref="Z38:AA38" si="46">Z6+Z14+Z22+Z30</f>
        <v>123</v>
      </c>
      <c r="AA38" s="118">
        <f t="shared" si="46"/>
        <v>30963</v>
      </c>
      <c r="AB38" s="46">
        <f t="shared" si="32"/>
        <v>1523</v>
      </c>
      <c r="AC38" s="47">
        <f t="shared" si="0"/>
        <v>370252</v>
      </c>
    </row>
    <row r="39" spans="1:41" x14ac:dyDescent="0.2">
      <c r="A39" s="243"/>
      <c r="B39" s="10"/>
      <c r="C39" s="10" t="s">
        <v>14</v>
      </c>
      <c r="D39" s="46" t="s">
        <v>22</v>
      </c>
      <c r="E39" s="47">
        <f>E7+E15+E23+E31</f>
        <v>5072</v>
      </c>
      <c r="F39" s="46" t="s">
        <v>22</v>
      </c>
      <c r="G39" s="47">
        <f>G7+G15+G23+G31</f>
        <v>7525</v>
      </c>
      <c r="H39" s="46" t="s">
        <v>22</v>
      </c>
      <c r="I39" s="47">
        <f t="shared" ref="I39:K39" si="47">I7+I15+I23+I31</f>
        <v>5483</v>
      </c>
      <c r="J39" s="46" t="s">
        <v>22</v>
      </c>
      <c r="K39" s="47">
        <f t="shared" si="47"/>
        <v>6240</v>
      </c>
      <c r="L39" s="46" t="s">
        <v>22</v>
      </c>
      <c r="M39" s="47">
        <f t="shared" ref="M39:O39" si="48">M7+M15+M23+M31</f>
        <v>3816</v>
      </c>
      <c r="N39" s="46" t="s">
        <v>22</v>
      </c>
      <c r="O39" s="47">
        <f t="shared" si="48"/>
        <v>5409</v>
      </c>
      <c r="P39" s="117" t="s">
        <v>22</v>
      </c>
      <c r="Q39" s="118">
        <f t="shared" ref="Q39:S39" si="49">Q7+Q15+Q23+Q31</f>
        <v>3331</v>
      </c>
      <c r="R39" s="117" t="s">
        <v>22</v>
      </c>
      <c r="S39" s="118">
        <f t="shared" si="49"/>
        <v>5862</v>
      </c>
      <c r="T39" s="117" t="s">
        <v>22</v>
      </c>
      <c r="U39" s="118">
        <f t="shared" ref="U39:W39" si="50">U7+U15+U23+U31</f>
        <v>4366</v>
      </c>
      <c r="V39" s="117" t="s">
        <v>22</v>
      </c>
      <c r="W39" s="118">
        <f t="shared" si="50"/>
        <v>3313</v>
      </c>
      <c r="X39" s="117" t="s">
        <v>22</v>
      </c>
      <c r="Y39" s="118">
        <f t="shared" ref="Y39:AA39" si="51">Y7+Y15+Y23+Y31</f>
        <v>7046</v>
      </c>
      <c r="Z39" s="117" t="s">
        <v>22</v>
      </c>
      <c r="AA39" s="118">
        <f t="shared" si="51"/>
        <v>8268</v>
      </c>
      <c r="AB39" s="46" t="s">
        <v>22</v>
      </c>
      <c r="AC39" s="47">
        <f t="shared" si="0"/>
        <v>65731</v>
      </c>
      <c r="AO39" s="18"/>
    </row>
    <row r="40" spans="1:41" x14ac:dyDescent="0.2">
      <c r="A40" s="243"/>
      <c r="B40" s="10"/>
      <c r="C40" s="10" t="s">
        <v>15</v>
      </c>
      <c r="D40" s="46" t="s">
        <v>22</v>
      </c>
      <c r="E40" s="47">
        <f>E8+E16+E24+E32</f>
        <v>30765</v>
      </c>
      <c r="F40" s="46" t="s">
        <v>22</v>
      </c>
      <c r="G40" s="47">
        <f>G8+G16+G24+G32</f>
        <v>45042</v>
      </c>
      <c r="H40" s="46" t="s">
        <v>22</v>
      </c>
      <c r="I40" s="47">
        <f t="shared" ref="I40:K40" si="52">I8+I16+I24+I32</f>
        <v>38256</v>
      </c>
      <c r="J40" s="46" t="s">
        <v>22</v>
      </c>
      <c r="K40" s="47">
        <f t="shared" si="52"/>
        <v>41324</v>
      </c>
      <c r="L40" s="46" t="s">
        <v>22</v>
      </c>
      <c r="M40" s="47">
        <f t="shared" ref="M40:O40" si="53">M8+M16+M24+M32</f>
        <v>31650</v>
      </c>
      <c r="N40" s="46" t="s">
        <v>22</v>
      </c>
      <c r="O40" s="47">
        <f t="shared" si="53"/>
        <v>32258</v>
      </c>
      <c r="P40" s="117" t="s">
        <v>22</v>
      </c>
      <c r="Q40" s="118">
        <f t="shared" ref="Q40:S40" si="54">Q8+Q16+Q24+Q32</f>
        <v>25669</v>
      </c>
      <c r="R40" s="117" t="s">
        <v>22</v>
      </c>
      <c r="S40" s="118">
        <f t="shared" si="54"/>
        <v>37227</v>
      </c>
      <c r="T40" s="117" t="s">
        <v>22</v>
      </c>
      <c r="U40" s="118">
        <f t="shared" ref="U40:W40" si="55">U8+U16+U24+U32</f>
        <v>28676</v>
      </c>
      <c r="V40" s="117" t="s">
        <v>22</v>
      </c>
      <c r="W40" s="118">
        <f t="shared" si="55"/>
        <v>36361</v>
      </c>
      <c r="X40" s="117" t="s">
        <v>22</v>
      </c>
      <c r="Y40" s="118">
        <f t="shared" ref="Y40:AA40" si="56">Y8+Y16+Y24+Y32</f>
        <v>49527</v>
      </c>
      <c r="Z40" s="117" t="s">
        <v>22</v>
      </c>
      <c r="AA40" s="118">
        <f t="shared" si="56"/>
        <v>39232</v>
      </c>
      <c r="AB40" s="46" t="s">
        <v>22</v>
      </c>
      <c r="AC40" s="47">
        <f t="shared" si="0"/>
        <v>435987</v>
      </c>
    </row>
    <row r="41" spans="1:41" x14ac:dyDescent="0.2">
      <c r="A41" s="243"/>
      <c r="B41" s="10"/>
      <c r="C41" s="10" t="s">
        <v>16</v>
      </c>
      <c r="D41" s="46" t="s">
        <v>22</v>
      </c>
      <c r="E41" s="47">
        <f>E9+E17+E25+E33</f>
        <v>55177</v>
      </c>
      <c r="F41" s="46" t="s">
        <v>22</v>
      </c>
      <c r="G41" s="47">
        <f>G9+G17+G25+G33</f>
        <v>18181</v>
      </c>
      <c r="H41" s="46" t="s">
        <v>22</v>
      </c>
      <c r="I41" s="47">
        <f t="shared" ref="I41:K41" si="57">I9+I17+I25+I33</f>
        <v>21908</v>
      </c>
      <c r="J41" s="46" t="s">
        <v>22</v>
      </c>
      <c r="K41" s="47">
        <f t="shared" si="57"/>
        <v>10820</v>
      </c>
      <c r="L41" s="46" t="s">
        <v>22</v>
      </c>
      <c r="M41" s="47">
        <f t="shared" ref="M41:O41" si="58">M9+M17+M25+M33</f>
        <v>110179</v>
      </c>
      <c r="N41" s="46" t="s">
        <v>22</v>
      </c>
      <c r="O41" s="47">
        <f t="shared" si="58"/>
        <v>27167</v>
      </c>
      <c r="P41" s="117" t="s">
        <v>22</v>
      </c>
      <c r="Q41" s="118">
        <f t="shared" ref="Q41:S41" si="59">Q9+Q17+Q25+Q33</f>
        <v>30675</v>
      </c>
      <c r="R41" s="117" t="s">
        <v>22</v>
      </c>
      <c r="S41" s="118">
        <f t="shared" si="59"/>
        <v>22091</v>
      </c>
      <c r="T41" s="117" t="s">
        <v>22</v>
      </c>
      <c r="U41" s="118">
        <f t="shared" ref="U41:W41" si="60">U9+U17+U25+U33</f>
        <v>38088</v>
      </c>
      <c r="V41" s="117" t="s">
        <v>22</v>
      </c>
      <c r="W41" s="118">
        <f t="shared" si="60"/>
        <v>58493</v>
      </c>
      <c r="X41" s="117" t="s">
        <v>22</v>
      </c>
      <c r="Y41" s="118">
        <f t="shared" ref="Y41:AA41" si="61">Y9+Y17+Y25+Y33</f>
        <v>54472</v>
      </c>
      <c r="Z41" s="117" t="s">
        <v>22</v>
      </c>
      <c r="AA41" s="118">
        <f t="shared" si="61"/>
        <v>23763</v>
      </c>
      <c r="AB41" s="46" t="s">
        <v>22</v>
      </c>
      <c r="AC41" s="47">
        <f t="shared" si="0"/>
        <v>471014</v>
      </c>
      <c r="AI41" s="18"/>
      <c r="AO41" s="18"/>
    </row>
    <row r="42" spans="1:41" x14ac:dyDescent="0.2">
      <c r="A42" s="243"/>
      <c r="B42" s="10"/>
      <c r="C42" s="10" t="s">
        <v>17</v>
      </c>
      <c r="D42" s="46" t="s">
        <v>22</v>
      </c>
      <c r="E42" s="47">
        <f>E10+E18+E26+E34</f>
        <v>85942</v>
      </c>
      <c r="F42" s="46" t="s">
        <v>22</v>
      </c>
      <c r="G42" s="47">
        <f>G10+G18+G26+G34</f>
        <v>63223</v>
      </c>
      <c r="H42" s="46" t="s">
        <v>22</v>
      </c>
      <c r="I42" s="47">
        <f t="shared" ref="I42:K42" si="62">I10+I18+I26+I34</f>
        <v>60165</v>
      </c>
      <c r="J42" s="46" t="s">
        <v>22</v>
      </c>
      <c r="K42" s="47">
        <f t="shared" si="62"/>
        <v>52143</v>
      </c>
      <c r="L42" s="46" t="s">
        <v>22</v>
      </c>
      <c r="M42" s="47">
        <f t="shared" ref="M42:O42" si="63">M10+M18+M26+M34</f>
        <v>141828</v>
      </c>
      <c r="N42" s="46" t="s">
        <v>22</v>
      </c>
      <c r="O42" s="47">
        <f t="shared" si="63"/>
        <v>59424</v>
      </c>
      <c r="P42" s="117" t="s">
        <v>22</v>
      </c>
      <c r="Q42" s="118">
        <f t="shared" ref="Q42:S42" si="64">Q10+Q18+Q26+Q34</f>
        <v>56344</v>
      </c>
      <c r="R42" s="117" t="s">
        <v>22</v>
      </c>
      <c r="S42" s="118">
        <f t="shared" si="64"/>
        <v>59319</v>
      </c>
      <c r="T42" s="117" t="s">
        <v>22</v>
      </c>
      <c r="U42" s="118">
        <f t="shared" ref="U42:W42" si="65">U10+U18+U26+U34</f>
        <v>66764</v>
      </c>
      <c r="V42" s="117" t="s">
        <v>22</v>
      </c>
      <c r="W42" s="118">
        <f t="shared" si="65"/>
        <v>94854</v>
      </c>
      <c r="X42" s="117" t="s">
        <v>22</v>
      </c>
      <c r="Y42" s="118">
        <f t="shared" ref="Y42:AA42" si="66">Y10+Y18+Y26+Y34</f>
        <v>103998</v>
      </c>
      <c r="Z42" s="117" t="s">
        <v>22</v>
      </c>
      <c r="AA42" s="118">
        <f t="shared" si="66"/>
        <v>62995</v>
      </c>
      <c r="AB42" s="46" t="s">
        <v>22</v>
      </c>
      <c r="AC42" s="47">
        <f t="shared" si="0"/>
        <v>906999</v>
      </c>
      <c r="AM42" s="18"/>
      <c r="AO42" s="18"/>
    </row>
    <row r="43" spans="1:41" x14ac:dyDescent="0.2">
      <c r="A43" s="3"/>
      <c r="B43" s="3"/>
      <c r="C43" s="3"/>
      <c r="D43" s="44"/>
      <c r="E43" s="44"/>
      <c r="F43" s="44"/>
      <c r="G43" s="44"/>
      <c r="H43" s="44"/>
      <c r="I43" s="44"/>
      <c r="J43" s="44"/>
      <c r="K43" s="44"/>
      <c r="L43" s="44"/>
      <c r="M43" s="44"/>
      <c r="N43" s="44"/>
      <c r="O43" s="44"/>
      <c r="P43" s="124"/>
      <c r="Q43" s="124"/>
      <c r="R43" s="124"/>
      <c r="S43" s="124"/>
      <c r="T43" s="124"/>
      <c r="U43" s="124"/>
      <c r="V43" s="124"/>
      <c r="W43" s="124"/>
      <c r="X43" s="124"/>
      <c r="Y43" s="124"/>
      <c r="Z43" s="124"/>
      <c r="AA43" s="124"/>
      <c r="AB43" s="52"/>
      <c r="AC43" s="52"/>
      <c r="AI43" s="18"/>
    </row>
    <row r="44" spans="1:41" x14ac:dyDescent="0.2">
      <c r="A44" s="8" t="s">
        <v>70</v>
      </c>
      <c r="B44" s="8"/>
      <c r="C44" s="8"/>
      <c r="D44" s="77"/>
      <c r="E44" s="59"/>
      <c r="F44" s="77"/>
      <c r="G44" s="59"/>
      <c r="H44" s="59"/>
      <c r="I44" s="59"/>
      <c r="J44" s="59"/>
      <c r="K44" s="59"/>
      <c r="L44" s="59"/>
      <c r="M44" s="59"/>
      <c r="N44" s="59"/>
      <c r="O44" s="59"/>
      <c r="P44" s="129"/>
      <c r="Q44" s="129"/>
      <c r="R44" s="129"/>
      <c r="S44" s="129"/>
      <c r="T44" s="129"/>
      <c r="U44" s="129"/>
      <c r="V44" s="129"/>
      <c r="W44" s="129"/>
      <c r="X44" s="129"/>
      <c r="Y44" s="129"/>
      <c r="Z44" s="130"/>
      <c r="AA44" s="130"/>
      <c r="AB44" s="77"/>
      <c r="AC44" s="77"/>
      <c r="AM44" s="18"/>
      <c r="AO44" s="18"/>
    </row>
    <row r="45" spans="1:41" ht="12" customHeight="1" x14ac:dyDescent="0.2">
      <c r="A45" s="246" t="s">
        <v>74</v>
      </c>
      <c r="B45" s="2" t="s">
        <v>75</v>
      </c>
      <c r="C45" s="2" t="s">
        <v>18</v>
      </c>
      <c r="D45" s="40">
        <v>3</v>
      </c>
      <c r="E45" s="41">
        <v>918</v>
      </c>
      <c r="F45" s="40">
        <v>3</v>
      </c>
      <c r="G45" s="41">
        <v>770</v>
      </c>
      <c r="H45" s="40">
        <v>10</v>
      </c>
      <c r="I45" s="41">
        <v>2904</v>
      </c>
      <c r="J45" s="40">
        <v>4</v>
      </c>
      <c r="K45" s="41">
        <v>607</v>
      </c>
      <c r="L45" s="40">
        <v>8</v>
      </c>
      <c r="M45" s="41">
        <v>2168</v>
      </c>
      <c r="N45" s="40">
        <v>6</v>
      </c>
      <c r="O45" s="41">
        <v>1761</v>
      </c>
      <c r="P45" s="70">
        <v>3</v>
      </c>
      <c r="Q45" s="66">
        <v>471</v>
      </c>
      <c r="R45" s="70">
        <v>12</v>
      </c>
      <c r="S45" s="66">
        <v>3546</v>
      </c>
      <c r="T45" s="70">
        <v>8</v>
      </c>
      <c r="U45" s="66">
        <v>1529</v>
      </c>
      <c r="V45" s="70">
        <v>2</v>
      </c>
      <c r="W45" s="66">
        <v>448</v>
      </c>
      <c r="X45" s="70">
        <v>2</v>
      </c>
      <c r="Y45" s="66">
        <v>629</v>
      </c>
      <c r="Z45" s="70">
        <v>7</v>
      </c>
      <c r="AA45" s="66">
        <v>1625</v>
      </c>
      <c r="AB45" s="42">
        <f>SUMIF($D$2:$AA$2, "No. of Dwelling Units Approved", D45:AA45)</f>
        <v>68</v>
      </c>
      <c r="AC45" s="43">
        <f t="shared" si="0"/>
        <v>17376</v>
      </c>
      <c r="AI45" s="18"/>
    </row>
    <row r="46" spans="1:41" x14ac:dyDescent="0.2">
      <c r="A46" s="246"/>
      <c r="B46" s="2"/>
      <c r="C46" s="2" t="s">
        <v>109</v>
      </c>
      <c r="D46" s="40">
        <v>0</v>
      </c>
      <c r="E46" s="41">
        <v>0</v>
      </c>
      <c r="F46" s="40">
        <v>0</v>
      </c>
      <c r="G46" s="41">
        <v>0</v>
      </c>
      <c r="H46" s="40">
        <v>0</v>
      </c>
      <c r="I46" s="41">
        <v>0</v>
      </c>
      <c r="J46" s="40">
        <v>0</v>
      </c>
      <c r="K46" s="41">
        <v>0</v>
      </c>
      <c r="L46" s="40">
        <v>0</v>
      </c>
      <c r="M46" s="41">
        <v>0</v>
      </c>
      <c r="N46" s="40">
        <v>2</v>
      </c>
      <c r="O46" s="41">
        <v>273</v>
      </c>
      <c r="P46" s="70">
        <v>0</v>
      </c>
      <c r="Q46" s="66">
        <v>0</v>
      </c>
      <c r="R46" s="70">
        <v>0</v>
      </c>
      <c r="S46" s="66">
        <v>0</v>
      </c>
      <c r="T46" s="70">
        <v>0</v>
      </c>
      <c r="U46" s="66">
        <v>0</v>
      </c>
      <c r="V46" s="70">
        <v>0</v>
      </c>
      <c r="W46" s="66">
        <v>0</v>
      </c>
      <c r="X46" s="70">
        <v>0</v>
      </c>
      <c r="Y46" s="66">
        <v>0</v>
      </c>
      <c r="Z46" s="70">
        <v>0</v>
      </c>
      <c r="AA46" s="66">
        <v>0</v>
      </c>
      <c r="AB46" s="42">
        <f>SUMIF($D$2:$AA$2, "No. of Dwelling Units Approved", D46:AA46)</f>
        <v>2</v>
      </c>
      <c r="AC46" s="43">
        <f t="shared" si="0"/>
        <v>273</v>
      </c>
      <c r="AM46" s="18"/>
      <c r="AO46" s="18"/>
    </row>
    <row r="47" spans="1:41" x14ac:dyDescent="0.2">
      <c r="A47" s="246"/>
      <c r="B47" s="2"/>
      <c r="C47" s="2" t="s">
        <v>110</v>
      </c>
      <c r="D47" s="40">
        <v>0</v>
      </c>
      <c r="E47" s="41">
        <v>0</v>
      </c>
      <c r="F47" s="40">
        <v>0</v>
      </c>
      <c r="G47" s="41">
        <v>0</v>
      </c>
      <c r="H47" s="40">
        <v>0</v>
      </c>
      <c r="I47" s="41">
        <v>0</v>
      </c>
      <c r="J47" s="40">
        <v>0</v>
      </c>
      <c r="K47" s="41">
        <v>0</v>
      </c>
      <c r="L47" s="40">
        <v>0</v>
      </c>
      <c r="M47" s="41">
        <v>0</v>
      </c>
      <c r="N47" s="40">
        <v>0</v>
      </c>
      <c r="O47" s="41">
        <v>0</v>
      </c>
      <c r="P47" s="70">
        <v>0</v>
      </c>
      <c r="Q47" s="66">
        <v>0</v>
      </c>
      <c r="R47" s="70">
        <v>0</v>
      </c>
      <c r="S47" s="66">
        <v>0</v>
      </c>
      <c r="T47" s="70">
        <v>0</v>
      </c>
      <c r="U47" s="66">
        <v>0</v>
      </c>
      <c r="V47" s="70">
        <v>0</v>
      </c>
      <c r="W47" s="66">
        <v>0</v>
      </c>
      <c r="X47" s="70">
        <v>0</v>
      </c>
      <c r="Y47" s="66">
        <v>0</v>
      </c>
      <c r="Z47" s="70">
        <v>0</v>
      </c>
      <c r="AA47" s="66">
        <v>0</v>
      </c>
      <c r="AB47" s="42">
        <f>SUMIF($D$2:$AA$2, "No. of Dwelling Units Approved", D47:AA47)</f>
        <v>0</v>
      </c>
      <c r="AC47" s="43">
        <f t="shared" ref="AC47" si="67">SUMIF($D$2:$AA$2, "Value of Approvals ($000)", D47:AA47)</f>
        <v>0</v>
      </c>
      <c r="AM47" s="18"/>
      <c r="AO47" s="18"/>
    </row>
    <row r="48" spans="1:41" x14ac:dyDescent="0.2">
      <c r="A48" s="246"/>
      <c r="B48" s="2"/>
      <c r="C48" s="2" t="s">
        <v>19</v>
      </c>
      <c r="D48" s="40">
        <v>3</v>
      </c>
      <c r="E48" s="41">
        <v>918</v>
      </c>
      <c r="F48" s="40">
        <v>3</v>
      </c>
      <c r="G48" s="41">
        <v>770</v>
      </c>
      <c r="H48" s="40">
        <v>10</v>
      </c>
      <c r="I48" s="41">
        <v>2904</v>
      </c>
      <c r="J48" s="40">
        <v>4</v>
      </c>
      <c r="K48" s="41">
        <v>607</v>
      </c>
      <c r="L48" s="40">
        <v>8</v>
      </c>
      <c r="M48" s="41">
        <v>2168</v>
      </c>
      <c r="N48" s="40">
        <v>8</v>
      </c>
      <c r="O48" s="41">
        <v>2034</v>
      </c>
      <c r="P48" s="70">
        <v>3</v>
      </c>
      <c r="Q48" s="66">
        <v>471</v>
      </c>
      <c r="R48" s="70">
        <v>12</v>
      </c>
      <c r="S48" s="66">
        <v>3546</v>
      </c>
      <c r="T48" s="70">
        <v>8</v>
      </c>
      <c r="U48" s="66">
        <v>1529</v>
      </c>
      <c r="V48" s="70">
        <v>2</v>
      </c>
      <c r="W48" s="66">
        <v>448</v>
      </c>
      <c r="X48" s="70">
        <v>2</v>
      </c>
      <c r="Y48" s="66">
        <v>629</v>
      </c>
      <c r="Z48" s="70">
        <v>7</v>
      </c>
      <c r="AA48" s="66">
        <v>1625</v>
      </c>
      <c r="AB48" s="42">
        <f>SUMIF($D$2:$AA$2, "No. of Dwelling Units Approved", D48:AA48)</f>
        <v>70</v>
      </c>
      <c r="AC48" s="43">
        <f t="shared" si="0"/>
        <v>17649</v>
      </c>
      <c r="AI48" s="18"/>
      <c r="AO48" s="18"/>
    </row>
    <row r="49" spans="1:41" x14ac:dyDescent="0.2">
      <c r="A49" s="246"/>
      <c r="B49" s="2"/>
      <c r="C49" s="2" t="s">
        <v>14</v>
      </c>
      <c r="D49" s="40" t="s">
        <v>22</v>
      </c>
      <c r="E49" s="41">
        <v>739</v>
      </c>
      <c r="F49" s="40" t="s">
        <v>22</v>
      </c>
      <c r="G49" s="41">
        <v>286</v>
      </c>
      <c r="H49" s="40" t="s">
        <v>22</v>
      </c>
      <c r="I49" s="41">
        <v>333</v>
      </c>
      <c r="J49" s="40" t="s">
        <v>22</v>
      </c>
      <c r="K49" s="41">
        <v>625</v>
      </c>
      <c r="L49" s="40" t="s">
        <v>22</v>
      </c>
      <c r="M49" s="41">
        <v>739</v>
      </c>
      <c r="N49" s="40" t="s">
        <v>22</v>
      </c>
      <c r="O49" s="41">
        <v>223</v>
      </c>
      <c r="P49" s="70" t="s">
        <v>22</v>
      </c>
      <c r="Q49" s="66">
        <v>96</v>
      </c>
      <c r="R49" s="70" t="s">
        <v>22</v>
      </c>
      <c r="S49" s="66">
        <v>433</v>
      </c>
      <c r="T49" s="70" t="s">
        <v>22</v>
      </c>
      <c r="U49" s="66">
        <v>431</v>
      </c>
      <c r="V49" s="70" t="s">
        <v>22</v>
      </c>
      <c r="W49" s="66">
        <v>349</v>
      </c>
      <c r="X49" s="70" t="s">
        <v>22</v>
      </c>
      <c r="Y49" s="66">
        <v>559</v>
      </c>
      <c r="Z49" s="70" t="s">
        <v>22</v>
      </c>
      <c r="AA49" s="66">
        <v>227</v>
      </c>
      <c r="AB49" s="42" t="s">
        <v>22</v>
      </c>
      <c r="AC49" s="43">
        <f t="shared" si="0"/>
        <v>5040</v>
      </c>
      <c r="AM49" s="18"/>
      <c r="AO49" s="18"/>
    </row>
    <row r="50" spans="1:41" x14ac:dyDescent="0.2">
      <c r="A50" s="246"/>
      <c r="B50" s="2"/>
      <c r="C50" s="2" t="s">
        <v>15</v>
      </c>
      <c r="D50" s="40" t="s">
        <v>22</v>
      </c>
      <c r="E50" s="41">
        <v>1657</v>
      </c>
      <c r="F50" s="40" t="s">
        <v>22</v>
      </c>
      <c r="G50" s="41">
        <v>1056</v>
      </c>
      <c r="H50" s="40" t="s">
        <v>22</v>
      </c>
      <c r="I50" s="41">
        <v>3238</v>
      </c>
      <c r="J50" s="40" t="s">
        <v>22</v>
      </c>
      <c r="K50" s="41">
        <v>1232</v>
      </c>
      <c r="L50" s="40" t="s">
        <v>22</v>
      </c>
      <c r="M50" s="41">
        <v>2907</v>
      </c>
      <c r="N50" s="40" t="s">
        <v>22</v>
      </c>
      <c r="O50" s="41">
        <v>2256</v>
      </c>
      <c r="P50" s="70" t="s">
        <v>22</v>
      </c>
      <c r="Q50" s="66">
        <v>567</v>
      </c>
      <c r="R50" s="70" t="s">
        <v>22</v>
      </c>
      <c r="S50" s="66">
        <v>3979</v>
      </c>
      <c r="T50" s="70" t="s">
        <v>22</v>
      </c>
      <c r="U50" s="66">
        <v>1959</v>
      </c>
      <c r="V50" s="70" t="s">
        <v>22</v>
      </c>
      <c r="W50" s="66">
        <v>797</v>
      </c>
      <c r="X50" s="70" t="s">
        <v>22</v>
      </c>
      <c r="Y50" s="66">
        <v>1188</v>
      </c>
      <c r="Z50" s="70" t="s">
        <v>22</v>
      </c>
      <c r="AA50" s="66">
        <v>1852</v>
      </c>
      <c r="AB50" s="42" t="s">
        <v>22</v>
      </c>
      <c r="AC50" s="43">
        <f t="shared" si="0"/>
        <v>22688</v>
      </c>
    </row>
    <row r="51" spans="1:41" x14ac:dyDescent="0.2">
      <c r="A51" s="246"/>
      <c r="B51" s="2"/>
      <c r="C51" s="2" t="s">
        <v>16</v>
      </c>
      <c r="D51" s="40" t="s">
        <v>22</v>
      </c>
      <c r="E51" s="41">
        <v>1729</v>
      </c>
      <c r="F51" s="40" t="s">
        <v>22</v>
      </c>
      <c r="G51" s="41">
        <v>265</v>
      </c>
      <c r="H51" s="40" t="s">
        <v>22</v>
      </c>
      <c r="I51" s="41">
        <v>178</v>
      </c>
      <c r="J51" s="40" t="s">
        <v>22</v>
      </c>
      <c r="K51" s="41">
        <v>3697</v>
      </c>
      <c r="L51" s="40" t="s">
        <v>22</v>
      </c>
      <c r="M51" s="41">
        <v>1000</v>
      </c>
      <c r="N51" s="40" t="s">
        <v>22</v>
      </c>
      <c r="O51" s="41">
        <v>241</v>
      </c>
      <c r="P51" s="70" t="s">
        <v>22</v>
      </c>
      <c r="Q51" s="66">
        <v>135</v>
      </c>
      <c r="R51" s="70" t="s">
        <v>22</v>
      </c>
      <c r="S51" s="66">
        <v>11378</v>
      </c>
      <c r="T51" s="70" t="s">
        <v>22</v>
      </c>
      <c r="U51" s="66">
        <v>148</v>
      </c>
      <c r="V51" s="70" t="s">
        <v>22</v>
      </c>
      <c r="W51" s="66">
        <v>984</v>
      </c>
      <c r="X51" s="70" t="s">
        <v>22</v>
      </c>
      <c r="Y51" s="66">
        <v>1269</v>
      </c>
      <c r="Z51" s="70" t="s">
        <v>22</v>
      </c>
      <c r="AA51" s="66">
        <v>433</v>
      </c>
      <c r="AB51" s="42" t="s">
        <v>22</v>
      </c>
      <c r="AC51" s="43">
        <f t="shared" si="0"/>
        <v>21457</v>
      </c>
    </row>
    <row r="52" spans="1:41" x14ac:dyDescent="0.2">
      <c r="A52" s="246"/>
      <c r="B52" s="2"/>
      <c r="C52" s="2" t="s">
        <v>17</v>
      </c>
      <c r="D52" s="40" t="s">
        <v>22</v>
      </c>
      <c r="E52" s="41">
        <v>3386</v>
      </c>
      <c r="F52" s="40" t="s">
        <v>22</v>
      </c>
      <c r="G52" s="41">
        <v>1321</v>
      </c>
      <c r="H52" s="40" t="s">
        <v>22</v>
      </c>
      <c r="I52" s="41">
        <v>3416</v>
      </c>
      <c r="J52" s="40" t="s">
        <v>22</v>
      </c>
      <c r="K52" s="41">
        <v>4929</v>
      </c>
      <c r="L52" s="40" t="s">
        <v>22</v>
      </c>
      <c r="M52" s="41">
        <v>3906</v>
      </c>
      <c r="N52" s="40" t="s">
        <v>22</v>
      </c>
      <c r="O52" s="41">
        <v>2498</v>
      </c>
      <c r="P52" s="70" t="s">
        <v>22</v>
      </c>
      <c r="Q52" s="66">
        <v>702</v>
      </c>
      <c r="R52" s="70" t="s">
        <v>22</v>
      </c>
      <c r="S52" s="66">
        <v>15356</v>
      </c>
      <c r="T52" s="70" t="s">
        <v>22</v>
      </c>
      <c r="U52" s="66">
        <v>2107</v>
      </c>
      <c r="V52" s="70" t="s">
        <v>22</v>
      </c>
      <c r="W52" s="66">
        <v>1781</v>
      </c>
      <c r="X52" s="70" t="s">
        <v>22</v>
      </c>
      <c r="Y52" s="66">
        <v>2457</v>
      </c>
      <c r="Z52" s="70" t="s">
        <v>22</v>
      </c>
      <c r="AA52" s="66">
        <v>2285</v>
      </c>
      <c r="AB52" s="42" t="s">
        <v>22</v>
      </c>
      <c r="AC52" s="43">
        <f t="shared" si="0"/>
        <v>44144</v>
      </c>
    </row>
    <row r="53" spans="1:41" ht="12" customHeight="1" x14ac:dyDescent="0.2">
      <c r="A53" s="5"/>
      <c r="B53" s="245" t="s">
        <v>99</v>
      </c>
      <c r="C53" s="3" t="s">
        <v>18</v>
      </c>
      <c r="D53" s="44">
        <v>13</v>
      </c>
      <c r="E53" s="45">
        <v>2997</v>
      </c>
      <c r="F53" s="44">
        <v>27</v>
      </c>
      <c r="G53" s="45">
        <v>6657</v>
      </c>
      <c r="H53" s="44">
        <v>13</v>
      </c>
      <c r="I53" s="45">
        <v>3427</v>
      </c>
      <c r="J53" s="44">
        <v>17</v>
      </c>
      <c r="K53" s="45">
        <v>4619</v>
      </c>
      <c r="L53" s="44">
        <v>21</v>
      </c>
      <c r="M53" s="45">
        <v>4673</v>
      </c>
      <c r="N53" s="44">
        <v>9</v>
      </c>
      <c r="O53" s="45">
        <v>2118</v>
      </c>
      <c r="P53" s="124">
        <v>7</v>
      </c>
      <c r="Q53" s="125">
        <v>1847</v>
      </c>
      <c r="R53" s="124">
        <v>10</v>
      </c>
      <c r="S53" s="125">
        <v>2352</v>
      </c>
      <c r="T53" s="124">
        <v>11</v>
      </c>
      <c r="U53" s="125">
        <v>3054</v>
      </c>
      <c r="V53" s="124">
        <v>13</v>
      </c>
      <c r="W53" s="125">
        <v>3295</v>
      </c>
      <c r="X53" s="134">
        <v>13</v>
      </c>
      <c r="Y53" s="125">
        <v>3297</v>
      </c>
      <c r="Z53" s="134">
        <v>24</v>
      </c>
      <c r="AA53" s="125">
        <v>6222</v>
      </c>
      <c r="AB53" s="50">
        <f>SUMIF($D$2:$AA$2, "No. of Dwelling Units Approved", D53:AA53)</f>
        <v>178</v>
      </c>
      <c r="AC53" s="51">
        <f t="shared" ref="AC53:AC60" si="68">SUMIF($D$2:$AA$2, "Value of Approvals ($000)", D53:AA53)</f>
        <v>44558</v>
      </c>
    </row>
    <row r="54" spans="1:41" ht="12" customHeight="1" x14ac:dyDescent="0.2">
      <c r="A54" s="5"/>
      <c r="B54" s="245"/>
      <c r="C54" s="3" t="s">
        <v>109</v>
      </c>
      <c r="D54" s="44">
        <v>0</v>
      </c>
      <c r="E54" s="45">
        <v>0</v>
      </c>
      <c r="F54" s="44">
        <v>0</v>
      </c>
      <c r="G54" s="45">
        <v>0</v>
      </c>
      <c r="H54" s="44">
        <v>0</v>
      </c>
      <c r="I54" s="45">
        <v>0</v>
      </c>
      <c r="J54" s="44">
        <v>0</v>
      </c>
      <c r="K54" s="45">
        <v>0</v>
      </c>
      <c r="L54" s="44">
        <v>2</v>
      </c>
      <c r="M54" s="45">
        <v>400</v>
      </c>
      <c r="N54" s="44">
        <v>0</v>
      </c>
      <c r="O54" s="45">
        <v>0</v>
      </c>
      <c r="P54" s="124">
        <v>0</v>
      </c>
      <c r="Q54" s="125">
        <v>0</v>
      </c>
      <c r="R54" s="124">
        <v>0</v>
      </c>
      <c r="S54" s="125">
        <v>0</v>
      </c>
      <c r="T54" s="124">
        <v>0</v>
      </c>
      <c r="U54" s="125">
        <v>0</v>
      </c>
      <c r="V54" s="124">
        <v>0</v>
      </c>
      <c r="W54" s="125">
        <v>0</v>
      </c>
      <c r="X54" s="113">
        <v>0</v>
      </c>
      <c r="Y54" s="125">
        <v>0</v>
      </c>
      <c r="Z54" s="113">
        <v>2</v>
      </c>
      <c r="AA54" s="125">
        <v>233</v>
      </c>
      <c r="AB54" s="50">
        <f>SUMIF($D$2:$AA$2, "No. of Dwelling Units Approved", D54:AA54)</f>
        <v>4</v>
      </c>
      <c r="AC54" s="51">
        <f t="shared" si="68"/>
        <v>633</v>
      </c>
    </row>
    <row r="55" spans="1:41" ht="12" customHeight="1" x14ac:dyDescent="0.2">
      <c r="A55" s="5"/>
      <c r="B55" s="245"/>
      <c r="C55" s="3" t="s">
        <v>110</v>
      </c>
      <c r="D55" s="44">
        <v>0</v>
      </c>
      <c r="E55" s="45">
        <v>0</v>
      </c>
      <c r="F55" s="44">
        <v>0</v>
      </c>
      <c r="G55" s="45">
        <v>0</v>
      </c>
      <c r="H55" s="44">
        <v>0</v>
      </c>
      <c r="I55" s="45">
        <v>0</v>
      </c>
      <c r="J55" s="44">
        <v>0</v>
      </c>
      <c r="K55" s="45">
        <v>0</v>
      </c>
      <c r="L55" s="44">
        <v>0</v>
      </c>
      <c r="M55" s="45">
        <v>0</v>
      </c>
      <c r="N55" s="44">
        <v>0</v>
      </c>
      <c r="O55" s="45">
        <v>0</v>
      </c>
      <c r="P55" s="124">
        <v>0</v>
      </c>
      <c r="Q55" s="125">
        <v>0</v>
      </c>
      <c r="R55" s="124">
        <v>0</v>
      </c>
      <c r="S55" s="125">
        <v>0</v>
      </c>
      <c r="T55" s="124">
        <v>0</v>
      </c>
      <c r="U55" s="125">
        <v>0</v>
      </c>
      <c r="V55" s="124">
        <v>0</v>
      </c>
      <c r="W55" s="125">
        <v>0</v>
      </c>
      <c r="X55" s="113">
        <v>0</v>
      </c>
      <c r="Y55" s="125">
        <v>0</v>
      </c>
      <c r="Z55" s="113">
        <v>0</v>
      </c>
      <c r="AA55" s="125">
        <v>0</v>
      </c>
      <c r="AB55" s="50">
        <f>SUMIF($D$2:$AA$2, "No. of Dwelling Units Approved", D55:AA55)</f>
        <v>0</v>
      </c>
      <c r="AC55" s="51">
        <f t="shared" ref="AC55" si="69">SUMIF($D$2:$AA$2, "Value of Approvals ($000)", D55:AA55)</f>
        <v>0</v>
      </c>
    </row>
    <row r="56" spans="1:41" ht="12" customHeight="1" x14ac:dyDescent="0.2">
      <c r="A56" s="5"/>
      <c r="B56" s="5"/>
      <c r="C56" s="3" t="s">
        <v>19</v>
      </c>
      <c r="D56" s="44">
        <v>13</v>
      </c>
      <c r="E56" s="45">
        <v>2997</v>
      </c>
      <c r="F56" s="44">
        <v>27</v>
      </c>
      <c r="G56" s="45">
        <v>6657</v>
      </c>
      <c r="H56" s="44">
        <v>13</v>
      </c>
      <c r="I56" s="45">
        <v>3427</v>
      </c>
      <c r="J56" s="44">
        <v>17</v>
      </c>
      <c r="K56" s="45">
        <v>4619</v>
      </c>
      <c r="L56" s="44">
        <v>23</v>
      </c>
      <c r="M56" s="45">
        <v>5073</v>
      </c>
      <c r="N56" s="44">
        <v>9</v>
      </c>
      <c r="O56" s="45">
        <v>2118</v>
      </c>
      <c r="P56" s="124">
        <v>7</v>
      </c>
      <c r="Q56" s="125">
        <v>1847</v>
      </c>
      <c r="R56" s="124">
        <v>10</v>
      </c>
      <c r="S56" s="125">
        <v>2352</v>
      </c>
      <c r="T56" s="124">
        <v>11</v>
      </c>
      <c r="U56" s="125">
        <v>3054</v>
      </c>
      <c r="V56" s="124">
        <v>13</v>
      </c>
      <c r="W56" s="125">
        <v>3295</v>
      </c>
      <c r="X56" s="113">
        <v>13</v>
      </c>
      <c r="Y56" s="125">
        <v>3297</v>
      </c>
      <c r="Z56" s="113">
        <v>26</v>
      </c>
      <c r="AA56" s="125">
        <v>6456</v>
      </c>
      <c r="AB56" s="50">
        <f>SUMIF($D$2:$AA$2, "No. of Dwelling Units Approved", D56:AA56)</f>
        <v>182</v>
      </c>
      <c r="AC56" s="51">
        <f t="shared" si="68"/>
        <v>45192</v>
      </c>
    </row>
    <row r="57" spans="1:41" x14ac:dyDescent="0.2">
      <c r="A57" s="5"/>
      <c r="B57" s="5"/>
      <c r="C57" s="3" t="s">
        <v>14</v>
      </c>
      <c r="D57" s="44" t="s">
        <v>22</v>
      </c>
      <c r="E57" s="45">
        <v>487</v>
      </c>
      <c r="F57" s="44" t="s">
        <v>22</v>
      </c>
      <c r="G57" s="45">
        <v>397</v>
      </c>
      <c r="H57" s="44" t="s">
        <v>22</v>
      </c>
      <c r="I57" s="45">
        <v>305</v>
      </c>
      <c r="J57" s="44" t="s">
        <v>22</v>
      </c>
      <c r="K57" s="45">
        <v>444</v>
      </c>
      <c r="L57" s="44" t="s">
        <v>22</v>
      </c>
      <c r="M57" s="45">
        <v>478</v>
      </c>
      <c r="N57" s="44" t="s">
        <v>22</v>
      </c>
      <c r="O57" s="45">
        <v>247</v>
      </c>
      <c r="P57" s="124" t="s">
        <v>22</v>
      </c>
      <c r="Q57" s="125">
        <v>254</v>
      </c>
      <c r="R57" s="124" t="s">
        <v>22</v>
      </c>
      <c r="S57" s="125">
        <v>502</v>
      </c>
      <c r="T57" s="124" t="s">
        <v>22</v>
      </c>
      <c r="U57" s="125">
        <v>352</v>
      </c>
      <c r="V57" s="124" t="s">
        <v>22</v>
      </c>
      <c r="W57" s="125">
        <v>386</v>
      </c>
      <c r="X57" s="124" t="s">
        <v>22</v>
      </c>
      <c r="Y57" s="125">
        <v>302</v>
      </c>
      <c r="Z57" s="124" t="s">
        <v>22</v>
      </c>
      <c r="AA57" s="125">
        <v>303</v>
      </c>
      <c r="AB57" s="52" t="s">
        <v>22</v>
      </c>
      <c r="AC57" s="51">
        <f t="shared" si="68"/>
        <v>4457</v>
      </c>
    </row>
    <row r="58" spans="1:41" x14ac:dyDescent="0.2">
      <c r="A58" s="5"/>
      <c r="B58" s="5"/>
      <c r="C58" s="3" t="s">
        <v>15</v>
      </c>
      <c r="D58" s="44" t="s">
        <v>22</v>
      </c>
      <c r="E58" s="45">
        <v>3484</v>
      </c>
      <c r="F58" s="44" t="s">
        <v>22</v>
      </c>
      <c r="G58" s="45">
        <v>7053</v>
      </c>
      <c r="H58" s="44" t="s">
        <v>22</v>
      </c>
      <c r="I58" s="45">
        <v>3732</v>
      </c>
      <c r="J58" s="44" t="s">
        <v>22</v>
      </c>
      <c r="K58" s="45">
        <v>5064</v>
      </c>
      <c r="L58" s="44" t="s">
        <v>22</v>
      </c>
      <c r="M58" s="45">
        <v>5551</v>
      </c>
      <c r="N58" s="44" t="s">
        <v>22</v>
      </c>
      <c r="O58" s="45">
        <v>2365</v>
      </c>
      <c r="P58" s="124" t="s">
        <v>22</v>
      </c>
      <c r="Q58" s="125">
        <v>2101</v>
      </c>
      <c r="R58" s="124" t="s">
        <v>22</v>
      </c>
      <c r="S58" s="125">
        <v>2854</v>
      </c>
      <c r="T58" s="124" t="s">
        <v>22</v>
      </c>
      <c r="U58" s="125">
        <v>3406</v>
      </c>
      <c r="V58" s="124" t="s">
        <v>22</v>
      </c>
      <c r="W58" s="125">
        <v>3681</v>
      </c>
      <c r="X58" s="124" t="s">
        <v>22</v>
      </c>
      <c r="Y58" s="125">
        <v>3600</v>
      </c>
      <c r="Z58" s="124" t="s">
        <v>22</v>
      </c>
      <c r="AA58" s="125">
        <v>6759</v>
      </c>
      <c r="AB58" s="52" t="s">
        <v>22</v>
      </c>
      <c r="AC58" s="51">
        <f t="shared" si="68"/>
        <v>49650</v>
      </c>
    </row>
    <row r="59" spans="1:41" x14ac:dyDescent="0.2">
      <c r="A59" s="5"/>
      <c r="B59" s="5"/>
      <c r="C59" s="3" t="s">
        <v>16</v>
      </c>
      <c r="D59" s="44" t="s">
        <v>22</v>
      </c>
      <c r="E59" s="45">
        <v>208</v>
      </c>
      <c r="F59" s="44" t="s">
        <v>22</v>
      </c>
      <c r="G59" s="45">
        <v>0</v>
      </c>
      <c r="H59" s="44" t="s">
        <v>22</v>
      </c>
      <c r="I59" s="45">
        <v>150</v>
      </c>
      <c r="J59" s="44" t="s">
        <v>22</v>
      </c>
      <c r="K59" s="45">
        <v>7515</v>
      </c>
      <c r="L59" s="44" t="s">
        <v>22</v>
      </c>
      <c r="M59" s="45">
        <v>0</v>
      </c>
      <c r="N59" s="44" t="s">
        <v>22</v>
      </c>
      <c r="O59" s="45">
        <v>248</v>
      </c>
      <c r="P59" s="124" t="s">
        <v>22</v>
      </c>
      <c r="Q59" s="125">
        <v>746</v>
      </c>
      <c r="R59" s="124" t="s">
        <v>22</v>
      </c>
      <c r="S59" s="125">
        <v>6366</v>
      </c>
      <c r="T59" s="124" t="s">
        <v>22</v>
      </c>
      <c r="U59" s="125">
        <v>0</v>
      </c>
      <c r="V59" s="124" t="s">
        <v>22</v>
      </c>
      <c r="W59" s="125">
        <v>220</v>
      </c>
      <c r="X59" s="124" t="s">
        <v>22</v>
      </c>
      <c r="Y59" s="125">
        <v>786</v>
      </c>
      <c r="Z59" s="124" t="s">
        <v>22</v>
      </c>
      <c r="AA59" s="125">
        <v>248</v>
      </c>
      <c r="AB59" s="52" t="s">
        <v>22</v>
      </c>
      <c r="AC59" s="51">
        <f t="shared" si="68"/>
        <v>16487</v>
      </c>
    </row>
    <row r="60" spans="1:41" x14ac:dyDescent="0.2">
      <c r="A60" s="24"/>
      <c r="B60" s="24"/>
      <c r="C60" s="31" t="s">
        <v>17</v>
      </c>
      <c r="D60" s="103" t="s">
        <v>22</v>
      </c>
      <c r="E60" s="76">
        <v>3693</v>
      </c>
      <c r="F60" s="103" t="s">
        <v>22</v>
      </c>
      <c r="G60" s="76">
        <v>7053</v>
      </c>
      <c r="H60" s="103" t="s">
        <v>22</v>
      </c>
      <c r="I60" s="76">
        <v>3882</v>
      </c>
      <c r="J60" s="103" t="s">
        <v>22</v>
      </c>
      <c r="K60" s="76">
        <v>12579</v>
      </c>
      <c r="L60" s="103" t="s">
        <v>22</v>
      </c>
      <c r="M60" s="76">
        <v>5551</v>
      </c>
      <c r="N60" s="103" t="s">
        <v>22</v>
      </c>
      <c r="O60" s="76">
        <v>2613</v>
      </c>
      <c r="P60" s="135" t="s">
        <v>22</v>
      </c>
      <c r="Q60" s="136">
        <v>2846</v>
      </c>
      <c r="R60" s="135" t="s">
        <v>22</v>
      </c>
      <c r="S60" s="136">
        <v>9219</v>
      </c>
      <c r="T60" s="135" t="s">
        <v>22</v>
      </c>
      <c r="U60" s="136">
        <v>3406</v>
      </c>
      <c r="V60" s="135" t="s">
        <v>22</v>
      </c>
      <c r="W60" s="136">
        <v>3901</v>
      </c>
      <c r="X60" s="135" t="s">
        <v>22</v>
      </c>
      <c r="Y60" s="136">
        <v>4385</v>
      </c>
      <c r="Z60" s="135" t="s">
        <v>22</v>
      </c>
      <c r="AA60" s="136">
        <v>7006</v>
      </c>
      <c r="AB60" s="104" t="s">
        <v>22</v>
      </c>
      <c r="AC60" s="78">
        <f t="shared" si="68"/>
        <v>66134</v>
      </c>
    </row>
    <row r="63" spans="1:41" x14ac:dyDescent="0.2">
      <c r="B63" s="19"/>
      <c r="C63" s="19"/>
    </row>
    <row r="64" spans="1:41" x14ac:dyDescent="0.2">
      <c r="B64" s="19"/>
      <c r="C64" s="23"/>
      <c r="D64" s="18"/>
      <c r="H64" s="18"/>
    </row>
    <row r="65" spans="2:27" x14ac:dyDescent="0.2">
      <c r="B65" s="19"/>
      <c r="D65" s="18"/>
      <c r="F65" s="18"/>
      <c r="H65" s="18"/>
      <c r="J65" s="18"/>
      <c r="L65" s="18"/>
      <c r="M65" s="18"/>
      <c r="O65" s="18"/>
      <c r="P65" s="113"/>
      <c r="Q65" s="113"/>
      <c r="R65" s="113"/>
      <c r="S65" s="113"/>
      <c r="T65" s="113"/>
      <c r="U65" s="113"/>
      <c r="V65" s="113"/>
      <c r="W65" s="113"/>
      <c r="X65" s="113"/>
      <c r="Y65" s="113"/>
      <c r="Z65" s="113"/>
      <c r="AA65" s="113"/>
    </row>
    <row r="66" spans="2:27" x14ac:dyDescent="0.2">
      <c r="B66" s="19"/>
      <c r="M66" s="18"/>
      <c r="O66" s="18"/>
      <c r="P66" s="113"/>
      <c r="Q66" s="113"/>
      <c r="R66" s="113"/>
      <c r="S66" s="113"/>
      <c r="T66" s="113"/>
      <c r="U66" s="113"/>
      <c r="V66" s="113"/>
      <c r="W66" s="113"/>
      <c r="X66" s="113"/>
      <c r="Y66" s="113"/>
      <c r="Z66" s="113"/>
      <c r="AA66" s="113"/>
    </row>
    <row r="67" spans="2:27" x14ac:dyDescent="0.2">
      <c r="B67" s="19"/>
    </row>
    <row r="68" spans="2:27" x14ac:dyDescent="0.2">
      <c r="L68" s="18"/>
    </row>
    <row r="70" spans="2:27" x14ac:dyDescent="0.2">
      <c r="L70" s="18"/>
      <c r="Z70" s="113"/>
    </row>
    <row r="71" spans="2:27" x14ac:dyDescent="0.2">
      <c r="L71" s="18"/>
      <c r="Z71" s="113"/>
    </row>
    <row r="72" spans="2:27" x14ac:dyDescent="0.2">
      <c r="L72" s="18"/>
    </row>
    <row r="73" spans="2:27" x14ac:dyDescent="0.2">
      <c r="L73" s="18"/>
    </row>
    <row r="74" spans="2:27" x14ac:dyDescent="0.2">
      <c r="L74" s="18"/>
    </row>
  </sheetData>
  <mergeCells count="22">
    <mergeCell ref="A45:A52"/>
    <mergeCell ref="D1:E1"/>
    <mergeCell ref="H1:I1"/>
    <mergeCell ref="J1:K1"/>
    <mergeCell ref="A35:A42"/>
    <mergeCell ref="B35:B36"/>
    <mergeCell ref="A1:A2"/>
    <mergeCell ref="B1:B2"/>
    <mergeCell ref="C1:C2"/>
    <mergeCell ref="B11:B14"/>
    <mergeCell ref="B3:B6"/>
    <mergeCell ref="B53:B55"/>
    <mergeCell ref="T1:U1"/>
    <mergeCell ref="V1:W1"/>
    <mergeCell ref="X1:Y1"/>
    <mergeCell ref="F1:G1"/>
    <mergeCell ref="L1:M1"/>
    <mergeCell ref="AB1:AC1"/>
    <mergeCell ref="P1:Q1"/>
    <mergeCell ref="R1:S1"/>
    <mergeCell ref="Z1:AA1"/>
    <mergeCell ref="N1:O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6"/>
  <sheetViews>
    <sheetView zoomScaleNormal="100" workbookViewId="0">
      <pane xSplit="3" ySplit="2" topLeftCell="D3" activePane="bottomRight" state="frozenSplit"/>
      <selection activeCell="B1" sqref="B1"/>
      <selection pane="topRight" activeCell="AK1" sqref="AK1"/>
      <selection pane="bottomLeft" activeCell="B25" sqref="B25"/>
      <selection pane="bottomRight" activeCell="P53" sqref="P53:AA60"/>
    </sheetView>
  </sheetViews>
  <sheetFormatPr defaultRowHeight="12" x14ac:dyDescent="0.2"/>
  <cols>
    <col min="1" max="1" width="13.85546875" style="1" customWidth="1"/>
    <col min="2" max="2" width="22.28515625" style="1" customWidth="1"/>
    <col min="3" max="3" width="27.28515625" style="1" customWidth="1"/>
    <col min="4" max="4" width="9.140625" style="1"/>
    <col min="5" max="5" width="9.140625" style="18"/>
    <col min="6" max="6" width="9.140625" style="1" customWidth="1"/>
    <col min="7" max="7" width="9.140625" style="18" customWidth="1"/>
    <col min="8" max="8" width="9.140625" style="1" customWidth="1"/>
    <col min="9" max="9" width="9.140625" style="18" customWidth="1"/>
    <col min="10" max="10" width="9.140625" style="1" customWidth="1"/>
    <col min="11" max="11" width="9.140625" style="18" customWidth="1"/>
    <col min="12" max="17" width="9.140625" style="1" customWidth="1"/>
    <col min="18" max="27" width="9.140625" style="112" customWidth="1"/>
    <col min="28" max="29" width="9.140625" style="1"/>
    <col min="30" max="40" width="9.140625" style="217"/>
    <col min="41" max="16384" width="9.140625" style="1"/>
  </cols>
  <sheetData>
    <row r="1" spans="1:41" x14ac:dyDescent="0.2">
      <c r="A1" s="236" t="s">
        <v>0</v>
      </c>
      <c r="B1" s="236" t="s">
        <v>1</v>
      </c>
      <c r="C1" s="237" t="s">
        <v>2</v>
      </c>
      <c r="D1" s="238">
        <v>42552</v>
      </c>
      <c r="E1" s="239"/>
      <c r="F1" s="238">
        <v>42583</v>
      </c>
      <c r="G1" s="239"/>
      <c r="H1" s="238">
        <v>42614</v>
      </c>
      <c r="I1" s="239"/>
      <c r="J1" s="238">
        <v>42644</v>
      </c>
      <c r="K1" s="239"/>
      <c r="L1" s="238">
        <v>42675</v>
      </c>
      <c r="M1" s="239"/>
      <c r="N1" s="238">
        <v>42705</v>
      </c>
      <c r="O1" s="239"/>
      <c r="P1" s="238">
        <v>42736</v>
      </c>
      <c r="Q1" s="239"/>
      <c r="R1" s="240">
        <v>42767</v>
      </c>
      <c r="S1" s="241"/>
      <c r="T1" s="240">
        <v>42795</v>
      </c>
      <c r="U1" s="241"/>
      <c r="V1" s="240">
        <v>42826</v>
      </c>
      <c r="W1" s="241"/>
      <c r="X1" s="240">
        <v>42856</v>
      </c>
      <c r="Y1" s="241"/>
      <c r="Z1" s="240">
        <v>42887</v>
      </c>
      <c r="AA1" s="241"/>
      <c r="AB1" s="235" t="s">
        <v>13</v>
      </c>
      <c r="AC1" s="235"/>
    </row>
    <row r="2" spans="1:41" ht="58.5" customHeight="1" x14ac:dyDescent="0.2">
      <c r="A2" s="236"/>
      <c r="B2" s="236"/>
      <c r="C2" s="237"/>
      <c r="D2" s="9" t="s">
        <v>3</v>
      </c>
      <c r="E2" s="56" t="s">
        <v>20</v>
      </c>
      <c r="F2" s="9" t="s">
        <v>3</v>
      </c>
      <c r="G2" s="56" t="s">
        <v>20</v>
      </c>
      <c r="H2" s="9" t="s">
        <v>3</v>
      </c>
      <c r="I2" s="56" t="s">
        <v>20</v>
      </c>
      <c r="J2" s="9" t="s">
        <v>3</v>
      </c>
      <c r="K2" s="56" t="s">
        <v>20</v>
      </c>
      <c r="L2" s="9" t="s">
        <v>3</v>
      </c>
      <c r="M2" s="9" t="s">
        <v>20</v>
      </c>
      <c r="N2" s="9" t="s">
        <v>3</v>
      </c>
      <c r="O2" s="9" t="s">
        <v>20</v>
      </c>
      <c r="P2" s="9" t="s">
        <v>3</v>
      </c>
      <c r="Q2" s="9" t="s">
        <v>20</v>
      </c>
      <c r="R2" s="116" t="s">
        <v>3</v>
      </c>
      <c r="S2" s="116" t="s">
        <v>20</v>
      </c>
      <c r="T2" s="116" t="s">
        <v>3</v>
      </c>
      <c r="U2" s="116" t="s">
        <v>20</v>
      </c>
      <c r="V2" s="116" t="s">
        <v>3</v>
      </c>
      <c r="W2" s="116" t="s">
        <v>20</v>
      </c>
      <c r="X2" s="116" t="s">
        <v>3</v>
      </c>
      <c r="Y2" s="116" t="s">
        <v>20</v>
      </c>
      <c r="Z2" s="116" t="s">
        <v>3</v>
      </c>
      <c r="AA2" s="116" t="s">
        <v>20</v>
      </c>
      <c r="AB2" s="14" t="s">
        <v>3</v>
      </c>
      <c r="AC2" s="14" t="s">
        <v>20</v>
      </c>
    </row>
    <row r="3" spans="1:41" x14ac:dyDescent="0.2">
      <c r="A3" s="20"/>
      <c r="B3" s="2" t="s">
        <v>33</v>
      </c>
      <c r="C3" s="2" t="s">
        <v>18</v>
      </c>
      <c r="D3" s="40">
        <v>24</v>
      </c>
      <c r="E3" s="41">
        <v>6994</v>
      </c>
      <c r="F3" s="40">
        <v>20</v>
      </c>
      <c r="G3" s="41">
        <v>6169</v>
      </c>
      <c r="H3" s="40">
        <v>33</v>
      </c>
      <c r="I3" s="41">
        <v>7997</v>
      </c>
      <c r="J3" s="40">
        <v>25</v>
      </c>
      <c r="K3" s="41">
        <v>8247</v>
      </c>
      <c r="L3" s="40">
        <v>28</v>
      </c>
      <c r="M3" s="41">
        <v>8919</v>
      </c>
      <c r="N3" s="40">
        <v>50</v>
      </c>
      <c r="O3" s="41">
        <v>11251</v>
      </c>
      <c r="P3" s="40">
        <v>30</v>
      </c>
      <c r="Q3" s="41">
        <v>9894</v>
      </c>
      <c r="R3" s="70">
        <v>25</v>
      </c>
      <c r="S3" s="66">
        <v>7170</v>
      </c>
      <c r="T3" s="70">
        <v>29</v>
      </c>
      <c r="U3" s="66">
        <v>8277</v>
      </c>
      <c r="V3" s="70">
        <v>19</v>
      </c>
      <c r="W3" s="66">
        <v>5067</v>
      </c>
      <c r="X3" s="70">
        <v>41</v>
      </c>
      <c r="Y3" s="66">
        <v>14230</v>
      </c>
      <c r="Z3" s="70">
        <v>31</v>
      </c>
      <c r="AA3" s="66">
        <v>9471</v>
      </c>
      <c r="AB3" s="42">
        <f>SUMIF($D$2:$AA$2, "No. of Dwelling Units Approved", D3:AA3)</f>
        <v>355</v>
      </c>
      <c r="AC3" s="43">
        <f t="shared" ref="AC3:AC42" si="0">SUMIF($D$2:$AA$2, "Value of Approvals ($000)", D3:AA3)</f>
        <v>103686</v>
      </c>
    </row>
    <row r="4" spans="1:41" x14ac:dyDescent="0.2">
      <c r="A4" s="20"/>
      <c r="B4" s="2"/>
      <c r="C4" s="2" t="s">
        <v>109</v>
      </c>
      <c r="D4" s="40">
        <v>17</v>
      </c>
      <c r="E4" s="41">
        <v>3133</v>
      </c>
      <c r="F4" s="40">
        <v>4</v>
      </c>
      <c r="G4" s="41">
        <v>720</v>
      </c>
      <c r="H4" s="40">
        <v>0</v>
      </c>
      <c r="I4" s="41">
        <v>0</v>
      </c>
      <c r="J4" s="40">
        <v>0</v>
      </c>
      <c r="K4" s="41">
        <v>0</v>
      </c>
      <c r="L4" s="40">
        <v>0</v>
      </c>
      <c r="M4" s="41">
        <v>0</v>
      </c>
      <c r="N4" s="40">
        <v>0</v>
      </c>
      <c r="O4" s="41">
        <v>0</v>
      </c>
      <c r="P4" s="40">
        <v>0</v>
      </c>
      <c r="Q4" s="41">
        <v>0</v>
      </c>
      <c r="R4" s="70">
        <v>0</v>
      </c>
      <c r="S4" s="66">
        <v>0</v>
      </c>
      <c r="T4" s="70">
        <v>0</v>
      </c>
      <c r="U4" s="66">
        <v>0</v>
      </c>
      <c r="V4" s="70">
        <v>0</v>
      </c>
      <c r="W4" s="66">
        <v>0</v>
      </c>
      <c r="X4" s="70">
        <v>0</v>
      </c>
      <c r="Y4" s="66">
        <v>0</v>
      </c>
      <c r="Z4" s="70">
        <v>4</v>
      </c>
      <c r="AA4" s="66">
        <v>1200</v>
      </c>
      <c r="AB4" s="42">
        <f t="shared" ref="AB4:AB6" si="1">SUMIF($D$2:$AA$2, "No. of Dwelling Units Approved", D4:AA4)</f>
        <v>25</v>
      </c>
      <c r="AC4" s="43">
        <f t="shared" si="0"/>
        <v>5053</v>
      </c>
    </row>
    <row r="5" spans="1:41" x14ac:dyDescent="0.2">
      <c r="A5" s="20"/>
      <c r="B5" s="2"/>
      <c r="C5" s="2" t="s">
        <v>110</v>
      </c>
      <c r="D5" s="40">
        <v>0</v>
      </c>
      <c r="E5" s="41">
        <v>0</v>
      </c>
      <c r="F5" s="40">
        <v>0</v>
      </c>
      <c r="G5" s="41">
        <v>0</v>
      </c>
      <c r="H5" s="40">
        <v>0</v>
      </c>
      <c r="I5" s="41">
        <v>0</v>
      </c>
      <c r="J5" s="40">
        <v>0</v>
      </c>
      <c r="K5" s="41">
        <v>0</v>
      </c>
      <c r="L5" s="40">
        <v>0</v>
      </c>
      <c r="M5" s="41">
        <v>0</v>
      </c>
      <c r="N5" s="40">
        <v>0</v>
      </c>
      <c r="O5" s="41">
        <v>0</v>
      </c>
      <c r="P5" s="40">
        <v>0</v>
      </c>
      <c r="Q5" s="41">
        <v>0</v>
      </c>
      <c r="R5" s="70">
        <v>0</v>
      </c>
      <c r="S5" s="66">
        <v>0</v>
      </c>
      <c r="T5" s="70">
        <v>0</v>
      </c>
      <c r="U5" s="66">
        <v>0</v>
      </c>
      <c r="V5" s="70">
        <v>0</v>
      </c>
      <c r="W5" s="66">
        <v>0</v>
      </c>
      <c r="X5" s="70">
        <v>0</v>
      </c>
      <c r="Y5" s="66">
        <v>0</v>
      </c>
      <c r="Z5" s="70">
        <v>0</v>
      </c>
      <c r="AA5" s="66">
        <v>0</v>
      </c>
      <c r="AB5" s="42">
        <f t="shared" ref="AB5" si="2">SUMIF($D$2:$AA$2, "No. of Dwelling Units Approved", D5:AA5)</f>
        <v>0</v>
      </c>
      <c r="AC5" s="43">
        <f t="shared" ref="AC5" si="3">SUMIF($D$2:$AA$2, "Value of Approvals ($000)", D5:AA5)</f>
        <v>0</v>
      </c>
    </row>
    <row r="6" spans="1:41" x14ac:dyDescent="0.2">
      <c r="A6" s="20"/>
      <c r="B6" s="2"/>
      <c r="C6" s="2" t="s">
        <v>19</v>
      </c>
      <c r="D6" s="40">
        <v>41</v>
      </c>
      <c r="E6" s="41">
        <v>10127</v>
      </c>
      <c r="F6" s="40">
        <v>24</v>
      </c>
      <c r="G6" s="41">
        <v>6889</v>
      </c>
      <c r="H6" s="40">
        <v>33</v>
      </c>
      <c r="I6" s="41">
        <v>7997</v>
      </c>
      <c r="J6" s="40">
        <v>25</v>
      </c>
      <c r="K6" s="41">
        <v>8247</v>
      </c>
      <c r="L6" s="40">
        <v>28</v>
      </c>
      <c r="M6" s="41">
        <v>8919</v>
      </c>
      <c r="N6" s="40">
        <v>50</v>
      </c>
      <c r="O6" s="41">
        <v>11251</v>
      </c>
      <c r="P6" s="40">
        <v>30</v>
      </c>
      <c r="Q6" s="41">
        <v>9894</v>
      </c>
      <c r="R6" s="70">
        <v>25</v>
      </c>
      <c r="S6" s="66">
        <v>7170</v>
      </c>
      <c r="T6" s="70">
        <v>29</v>
      </c>
      <c r="U6" s="66">
        <v>8277</v>
      </c>
      <c r="V6" s="70">
        <v>19</v>
      </c>
      <c r="W6" s="66">
        <v>5067</v>
      </c>
      <c r="X6" s="70">
        <v>41</v>
      </c>
      <c r="Y6" s="66">
        <v>14230</v>
      </c>
      <c r="Z6" s="70">
        <v>35</v>
      </c>
      <c r="AA6" s="66">
        <v>10671</v>
      </c>
      <c r="AB6" s="42">
        <f t="shared" si="1"/>
        <v>380</v>
      </c>
      <c r="AC6" s="43">
        <f t="shared" si="0"/>
        <v>108739</v>
      </c>
      <c r="AH6" s="218"/>
      <c r="AI6" s="218"/>
      <c r="AJ6" s="218"/>
      <c r="AK6" s="218"/>
      <c r="AL6" s="218"/>
      <c r="AM6" s="218"/>
      <c r="AN6" s="218"/>
      <c r="AO6" s="19"/>
    </row>
    <row r="7" spans="1:41" x14ac:dyDescent="0.2">
      <c r="A7" s="20"/>
      <c r="B7" s="2"/>
      <c r="C7" s="2" t="s">
        <v>14</v>
      </c>
      <c r="D7" s="40" t="s">
        <v>22</v>
      </c>
      <c r="E7" s="41">
        <v>835</v>
      </c>
      <c r="F7" s="40" t="s">
        <v>22</v>
      </c>
      <c r="G7" s="41">
        <v>1221</v>
      </c>
      <c r="H7" s="40" t="s">
        <v>22</v>
      </c>
      <c r="I7" s="41">
        <v>1161</v>
      </c>
      <c r="J7" s="40" t="s">
        <v>22</v>
      </c>
      <c r="K7" s="41">
        <v>1825</v>
      </c>
      <c r="L7" s="40" t="s">
        <v>22</v>
      </c>
      <c r="M7" s="41">
        <v>1292</v>
      </c>
      <c r="N7" s="40" t="s">
        <v>22</v>
      </c>
      <c r="O7" s="41">
        <v>1027</v>
      </c>
      <c r="P7" s="40" t="s">
        <v>22</v>
      </c>
      <c r="Q7" s="41">
        <v>868</v>
      </c>
      <c r="R7" s="70" t="s">
        <v>22</v>
      </c>
      <c r="S7" s="66">
        <v>940</v>
      </c>
      <c r="T7" s="70" t="s">
        <v>22</v>
      </c>
      <c r="U7" s="66">
        <v>1458</v>
      </c>
      <c r="V7" s="70" t="s">
        <v>22</v>
      </c>
      <c r="W7" s="66">
        <v>687</v>
      </c>
      <c r="X7" s="70" t="s">
        <v>22</v>
      </c>
      <c r="Y7" s="66">
        <v>1207</v>
      </c>
      <c r="Z7" s="70" t="s">
        <v>22</v>
      </c>
      <c r="AA7" s="66">
        <v>860</v>
      </c>
      <c r="AB7" s="42" t="s">
        <v>22</v>
      </c>
      <c r="AC7" s="43">
        <f t="shared" si="0"/>
        <v>13381</v>
      </c>
    </row>
    <row r="8" spans="1:41" x14ac:dyDescent="0.2">
      <c r="A8" s="20"/>
      <c r="B8" s="2"/>
      <c r="C8" s="2" t="s">
        <v>15</v>
      </c>
      <c r="D8" s="40" t="s">
        <v>22</v>
      </c>
      <c r="E8" s="41">
        <v>10962</v>
      </c>
      <c r="F8" s="40" t="s">
        <v>22</v>
      </c>
      <c r="G8" s="41">
        <v>8109</v>
      </c>
      <c r="H8" s="40" t="s">
        <v>22</v>
      </c>
      <c r="I8" s="41">
        <v>9158</v>
      </c>
      <c r="J8" s="40" t="s">
        <v>22</v>
      </c>
      <c r="K8" s="41">
        <v>10071</v>
      </c>
      <c r="L8" s="40" t="s">
        <v>22</v>
      </c>
      <c r="M8" s="41">
        <v>10212</v>
      </c>
      <c r="N8" s="40" t="s">
        <v>22</v>
      </c>
      <c r="O8" s="41">
        <v>12278</v>
      </c>
      <c r="P8" s="40" t="s">
        <v>22</v>
      </c>
      <c r="Q8" s="41">
        <v>10763</v>
      </c>
      <c r="R8" s="70" t="s">
        <v>22</v>
      </c>
      <c r="S8" s="66">
        <v>8110</v>
      </c>
      <c r="T8" s="70" t="s">
        <v>22</v>
      </c>
      <c r="U8" s="66">
        <v>9735</v>
      </c>
      <c r="V8" s="70" t="s">
        <v>22</v>
      </c>
      <c r="W8" s="66">
        <v>5754</v>
      </c>
      <c r="X8" s="70" t="s">
        <v>22</v>
      </c>
      <c r="Y8" s="66">
        <v>15437</v>
      </c>
      <c r="Z8" s="70" t="s">
        <v>22</v>
      </c>
      <c r="AA8" s="66">
        <v>11531</v>
      </c>
      <c r="AB8" s="42" t="s">
        <v>22</v>
      </c>
      <c r="AC8" s="43">
        <f t="shared" si="0"/>
        <v>122120</v>
      </c>
    </row>
    <row r="9" spans="1:41" x14ac:dyDescent="0.2">
      <c r="A9" s="20"/>
      <c r="B9" s="2"/>
      <c r="C9" s="2" t="s">
        <v>16</v>
      </c>
      <c r="D9" s="40" t="s">
        <v>22</v>
      </c>
      <c r="E9" s="41">
        <v>24161</v>
      </c>
      <c r="F9" s="40" t="s">
        <v>22</v>
      </c>
      <c r="G9" s="41">
        <v>1292</v>
      </c>
      <c r="H9" s="40" t="s">
        <v>22</v>
      </c>
      <c r="I9" s="41">
        <v>2702</v>
      </c>
      <c r="J9" s="40" t="s">
        <v>22</v>
      </c>
      <c r="K9" s="41">
        <v>3255</v>
      </c>
      <c r="L9" s="40" t="s">
        <v>22</v>
      </c>
      <c r="M9" s="41">
        <v>14210</v>
      </c>
      <c r="N9" s="40" t="s">
        <v>22</v>
      </c>
      <c r="O9" s="41">
        <v>744</v>
      </c>
      <c r="P9" s="40" t="s">
        <v>22</v>
      </c>
      <c r="Q9" s="41">
        <v>3313</v>
      </c>
      <c r="R9" s="70" t="s">
        <v>22</v>
      </c>
      <c r="S9" s="66">
        <v>3122</v>
      </c>
      <c r="T9" s="70" t="s">
        <v>22</v>
      </c>
      <c r="U9" s="66">
        <v>1865</v>
      </c>
      <c r="V9" s="70" t="s">
        <v>22</v>
      </c>
      <c r="W9" s="66">
        <v>99</v>
      </c>
      <c r="X9" s="70" t="s">
        <v>22</v>
      </c>
      <c r="Y9" s="66">
        <v>2242</v>
      </c>
      <c r="Z9" s="70" t="s">
        <v>22</v>
      </c>
      <c r="AA9" s="66">
        <v>2458</v>
      </c>
      <c r="AB9" s="42" t="s">
        <v>22</v>
      </c>
      <c r="AC9" s="43">
        <f t="shared" si="0"/>
        <v>59463</v>
      </c>
    </row>
    <row r="10" spans="1:41" x14ac:dyDescent="0.2">
      <c r="A10" s="20"/>
      <c r="B10" s="2"/>
      <c r="C10" s="2" t="s">
        <v>17</v>
      </c>
      <c r="D10" s="40" t="s">
        <v>22</v>
      </c>
      <c r="E10" s="41">
        <v>35124</v>
      </c>
      <c r="F10" s="40" t="s">
        <v>22</v>
      </c>
      <c r="G10" s="41">
        <v>9401</v>
      </c>
      <c r="H10" s="40" t="s">
        <v>22</v>
      </c>
      <c r="I10" s="41">
        <v>11861</v>
      </c>
      <c r="J10" s="40" t="s">
        <v>22</v>
      </c>
      <c r="K10" s="41">
        <v>13327</v>
      </c>
      <c r="L10" s="40" t="s">
        <v>22</v>
      </c>
      <c r="M10" s="41">
        <v>24422</v>
      </c>
      <c r="N10" s="40" t="s">
        <v>22</v>
      </c>
      <c r="O10" s="41">
        <v>13021</v>
      </c>
      <c r="P10" s="40" t="s">
        <v>22</v>
      </c>
      <c r="Q10" s="41">
        <v>14075</v>
      </c>
      <c r="R10" s="70" t="s">
        <v>22</v>
      </c>
      <c r="S10" s="66">
        <v>11232</v>
      </c>
      <c r="T10" s="70" t="s">
        <v>22</v>
      </c>
      <c r="U10" s="66">
        <v>11600</v>
      </c>
      <c r="V10" s="70" t="s">
        <v>22</v>
      </c>
      <c r="W10" s="66">
        <v>5853</v>
      </c>
      <c r="X10" s="70" t="s">
        <v>22</v>
      </c>
      <c r="Y10" s="66">
        <v>17680</v>
      </c>
      <c r="Z10" s="70" t="s">
        <v>22</v>
      </c>
      <c r="AA10" s="66">
        <v>13989</v>
      </c>
      <c r="AB10" s="42" t="s">
        <v>22</v>
      </c>
      <c r="AC10" s="43">
        <f t="shared" si="0"/>
        <v>181585</v>
      </c>
    </row>
    <row r="11" spans="1:41" x14ac:dyDescent="0.2">
      <c r="A11" s="6"/>
      <c r="B11" s="3" t="s">
        <v>94</v>
      </c>
      <c r="C11" s="3" t="s">
        <v>18</v>
      </c>
      <c r="D11" s="44">
        <v>6</v>
      </c>
      <c r="E11" s="45">
        <v>1633</v>
      </c>
      <c r="F11" s="44">
        <v>5</v>
      </c>
      <c r="G11" s="45">
        <v>1132</v>
      </c>
      <c r="H11" s="44">
        <v>10</v>
      </c>
      <c r="I11" s="45">
        <v>2904</v>
      </c>
      <c r="J11" s="44">
        <v>11</v>
      </c>
      <c r="K11" s="45">
        <v>2667</v>
      </c>
      <c r="L11" s="44">
        <v>9</v>
      </c>
      <c r="M11" s="45">
        <v>2429</v>
      </c>
      <c r="N11" s="44">
        <v>8</v>
      </c>
      <c r="O11" s="45">
        <v>2101</v>
      </c>
      <c r="P11" s="44">
        <v>5</v>
      </c>
      <c r="Q11" s="45">
        <v>751</v>
      </c>
      <c r="R11" s="124">
        <v>13</v>
      </c>
      <c r="S11" s="125">
        <v>3646</v>
      </c>
      <c r="T11" s="124">
        <v>11</v>
      </c>
      <c r="U11" s="125">
        <v>2308</v>
      </c>
      <c r="V11" s="124">
        <v>2</v>
      </c>
      <c r="W11" s="125">
        <v>448</v>
      </c>
      <c r="X11" s="113">
        <v>3</v>
      </c>
      <c r="Y11" s="125">
        <v>839</v>
      </c>
      <c r="Z11" s="113">
        <v>7</v>
      </c>
      <c r="AA11" s="125">
        <v>1625</v>
      </c>
      <c r="AB11" s="50">
        <f>SUMIF($D$2:$AA$2, "No. of Dwelling Units Approved", D11:AA11)</f>
        <v>90</v>
      </c>
      <c r="AC11" s="51">
        <f t="shared" si="0"/>
        <v>22483</v>
      </c>
    </row>
    <row r="12" spans="1:41" x14ac:dyDescent="0.2">
      <c r="A12" s="6"/>
      <c r="B12" s="3"/>
      <c r="C12" s="3" t="s">
        <v>109</v>
      </c>
      <c r="D12" s="44">
        <v>0</v>
      </c>
      <c r="E12" s="45">
        <v>0</v>
      </c>
      <c r="F12" s="44">
        <v>0</v>
      </c>
      <c r="G12" s="45">
        <v>0</v>
      </c>
      <c r="H12" s="44">
        <v>0</v>
      </c>
      <c r="I12" s="45">
        <v>0</v>
      </c>
      <c r="J12" s="44">
        <v>0</v>
      </c>
      <c r="K12" s="45">
        <v>0</v>
      </c>
      <c r="L12" s="44">
        <v>0</v>
      </c>
      <c r="M12" s="45">
        <v>0</v>
      </c>
      <c r="N12" s="44">
        <v>2</v>
      </c>
      <c r="O12" s="45">
        <v>273</v>
      </c>
      <c r="P12" s="44">
        <v>0</v>
      </c>
      <c r="Q12" s="45">
        <v>0</v>
      </c>
      <c r="R12" s="124">
        <v>0</v>
      </c>
      <c r="S12" s="125">
        <v>0</v>
      </c>
      <c r="T12" s="124">
        <v>0</v>
      </c>
      <c r="U12" s="125">
        <v>0</v>
      </c>
      <c r="V12" s="124">
        <v>0</v>
      </c>
      <c r="W12" s="125">
        <v>0</v>
      </c>
      <c r="X12" s="113">
        <v>0</v>
      </c>
      <c r="Y12" s="125">
        <v>0</v>
      </c>
      <c r="Z12" s="113">
        <v>0</v>
      </c>
      <c r="AA12" s="125">
        <v>0</v>
      </c>
      <c r="AB12" s="50">
        <f t="shared" ref="AB12:AB14" si="4">SUMIF($D$2:$AA$2, "No. of Dwelling Units Approved", D12:AA12)</f>
        <v>2</v>
      </c>
      <c r="AC12" s="51">
        <f t="shared" si="0"/>
        <v>273</v>
      </c>
      <c r="AH12" s="218"/>
      <c r="AI12" s="219"/>
      <c r="AJ12" s="218"/>
      <c r="AK12" s="219"/>
      <c r="AM12" s="219"/>
      <c r="AO12" s="18"/>
    </row>
    <row r="13" spans="1:41" x14ac:dyDescent="0.2">
      <c r="A13" s="6"/>
      <c r="B13" s="3"/>
      <c r="C13" s="3" t="s">
        <v>110</v>
      </c>
      <c r="D13" s="44">
        <v>0</v>
      </c>
      <c r="E13" s="45">
        <v>0</v>
      </c>
      <c r="F13" s="44">
        <v>0</v>
      </c>
      <c r="G13" s="45">
        <v>0</v>
      </c>
      <c r="H13" s="44">
        <v>0</v>
      </c>
      <c r="I13" s="45">
        <v>0</v>
      </c>
      <c r="J13" s="44">
        <v>0</v>
      </c>
      <c r="K13" s="45">
        <v>0</v>
      </c>
      <c r="L13" s="44">
        <v>0</v>
      </c>
      <c r="M13" s="45">
        <v>0</v>
      </c>
      <c r="N13" s="44">
        <v>0</v>
      </c>
      <c r="O13" s="45">
        <v>0</v>
      </c>
      <c r="P13" s="44">
        <v>0</v>
      </c>
      <c r="Q13" s="45">
        <v>0</v>
      </c>
      <c r="R13" s="124">
        <v>0</v>
      </c>
      <c r="S13" s="125">
        <v>0</v>
      </c>
      <c r="T13" s="124">
        <v>0</v>
      </c>
      <c r="U13" s="125">
        <v>0</v>
      </c>
      <c r="V13" s="124">
        <v>0</v>
      </c>
      <c r="W13" s="125">
        <v>0</v>
      </c>
      <c r="X13" s="113">
        <v>0</v>
      </c>
      <c r="Y13" s="125">
        <v>0</v>
      </c>
      <c r="Z13" s="113">
        <v>0</v>
      </c>
      <c r="AA13" s="125">
        <v>0</v>
      </c>
      <c r="AB13" s="50">
        <f t="shared" ref="AB13" si="5">SUMIF($D$2:$AA$2, "No. of Dwelling Units Approved", D13:AA13)</f>
        <v>0</v>
      </c>
      <c r="AC13" s="51">
        <f t="shared" ref="AC13" si="6">SUMIF($D$2:$AA$2, "Value of Approvals ($000)", D13:AA13)</f>
        <v>0</v>
      </c>
      <c r="AH13" s="218"/>
      <c r="AI13" s="219"/>
      <c r="AJ13" s="218"/>
      <c r="AK13" s="219"/>
      <c r="AM13" s="219"/>
      <c r="AO13" s="18"/>
    </row>
    <row r="14" spans="1:41" x14ac:dyDescent="0.2">
      <c r="A14" s="6"/>
      <c r="B14" s="3"/>
      <c r="C14" s="3" t="s">
        <v>19</v>
      </c>
      <c r="D14" s="44">
        <v>6</v>
      </c>
      <c r="E14" s="45">
        <v>1633</v>
      </c>
      <c r="F14" s="44">
        <v>5</v>
      </c>
      <c r="G14" s="45">
        <v>1132</v>
      </c>
      <c r="H14" s="44">
        <v>10</v>
      </c>
      <c r="I14" s="45">
        <v>2904</v>
      </c>
      <c r="J14" s="44">
        <v>11</v>
      </c>
      <c r="K14" s="45">
        <v>2667</v>
      </c>
      <c r="L14" s="44">
        <v>9</v>
      </c>
      <c r="M14" s="45">
        <v>2429</v>
      </c>
      <c r="N14" s="44">
        <v>10</v>
      </c>
      <c r="O14" s="45">
        <v>2374</v>
      </c>
      <c r="P14" s="44">
        <v>5</v>
      </c>
      <c r="Q14" s="45">
        <v>751</v>
      </c>
      <c r="R14" s="124">
        <v>13</v>
      </c>
      <c r="S14" s="125">
        <v>3646</v>
      </c>
      <c r="T14" s="124">
        <v>11</v>
      </c>
      <c r="U14" s="125">
        <v>2308</v>
      </c>
      <c r="V14" s="124">
        <v>2</v>
      </c>
      <c r="W14" s="125">
        <v>448</v>
      </c>
      <c r="X14" s="113">
        <v>3</v>
      </c>
      <c r="Y14" s="125">
        <v>839</v>
      </c>
      <c r="Z14" s="113">
        <v>7</v>
      </c>
      <c r="AA14" s="125">
        <v>1625</v>
      </c>
      <c r="AB14" s="50">
        <f t="shared" si="4"/>
        <v>92</v>
      </c>
      <c r="AC14" s="51">
        <f t="shared" si="0"/>
        <v>22756</v>
      </c>
      <c r="AI14" s="219"/>
      <c r="AK14" s="219"/>
      <c r="AM14" s="219"/>
    </row>
    <row r="15" spans="1:41" x14ac:dyDescent="0.2">
      <c r="A15" s="6"/>
      <c r="B15" s="3"/>
      <c r="C15" s="3" t="s">
        <v>14</v>
      </c>
      <c r="D15" s="44" t="s">
        <v>22</v>
      </c>
      <c r="E15" s="45">
        <v>839</v>
      </c>
      <c r="F15" s="44" t="s">
        <v>22</v>
      </c>
      <c r="G15" s="45">
        <v>408</v>
      </c>
      <c r="H15" s="44" t="s">
        <v>22</v>
      </c>
      <c r="I15" s="45">
        <v>374</v>
      </c>
      <c r="J15" s="44" t="s">
        <v>22</v>
      </c>
      <c r="K15" s="45">
        <v>726</v>
      </c>
      <c r="L15" s="44" t="s">
        <v>22</v>
      </c>
      <c r="M15" s="45">
        <v>1016</v>
      </c>
      <c r="N15" s="44" t="s">
        <v>22</v>
      </c>
      <c r="O15" s="45">
        <v>293</v>
      </c>
      <c r="P15" s="44" t="s">
        <v>22</v>
      </c>
      <c r="Q15" s="45">
        <v>298</v>
      </c>
      <c r="R15" s="124" t="s">
        <v>22</v>
      </c>
      <c r="S15" s="125">
        <v>650</v>
      </c>
      <c r="T15" s="124" t="s">
        <v>22</v>
      </c>
      <c r="U15" s="125">
        <v>912</v>
      </c>
      <c r="V15" s="124" t="s">
        <v>22</v>
      </c>
      <c r="W15" s="125">
        <v>430</v>
      </c>
      <c r="X15" s="124" t="s">
        <v>22</v>
      </c>
      <c r="Y15" s="125">
        <v>829</v>
      </c>
      <c r="Z15" s="124" t="s">
        <v>22</v>
      </c>
      <c r="AA15" s="125">
        <v>558</v>
      </c>
      <c r="AB15" s="52" t="s">
        <v>22</v>
      </c>
      <c r="AC15" s="51">
        <f t="shared" si="0"/>
        <v>7333</v>
      </c>
      <c r="AH15" s="220"/>
      <c r="AI15" s="220"/>
      <c r="AJ15" s="220"/>
      <c r="AK15" s="220"/>
      <c r="AM15" s="219"/>
      <c r="AO15" s="18"/>
    </row>
    <row r="16" spans="1:41" x14ac:dyDescent="0.2">
      <c r="A16" s="6"/>
      <c r="B16" s="3"/>
      <c r="C16" s="3" t="s">
        <v>15</v>
      </c>
      <c r="D16" s="44" t="s">
        <v>22</v>
      </c>
      <c r="E16" s="45">
        <v>2472</v>
      </c>
      <c r="F16" s="44" t="s">
        <v>22</v>
      </c>
      <c r="G16" s="45">
        <v>1540</v>
      </c>
      <c r="H16" s="44" t="s">
        <v>22</v>
      </c>
      <c r="I16" s="45">
        <v>3278</v>
      </c>
      <c r="J16" s="44" t="s">
        <v>22</v>
      </c>
      <c r="K16" s="45">
        <v>3394</v>
      </c>
      <c r="L16" s="44" t="s">
        <v>22</v>
      </c>
      <c r="M16" s="45">
        <v>3445</v>
      </c>
      <c r="N16" s="44" t="s">
        <v>22</v>
      </c>
      <c r="O16" s="45">
        <v>2667</v>
      </c>
      <c r="P16" s="44" t="s">
        <v>22</v>
      </c>
      <c r="Q16" s="45">
        <v>1049</v>
      </c>
      <c r="R16" s="124" t="s">
        <v>22</v>
      </c>
      <c r="S16" s="125">
        <v>4296</v>
      </c>
      <c r="T16" s="124" t="s">
        <v>22</v>
      </c>
      <c r="U16" s="125">
        <v>3221</v>
      </c>
      <c r="V16" s="124" t="s">
        <v>22</v>
      </c>
      <c r="W16" s="125">
        <v>878</v>
      </c>
      <c r="X16" s="124" t="s">
        <v>22</v>
      </c>
      <c r="Y16" s="125">
        <v>1667</v>
      </c>
      <c r="Z16" s="124" t="s">
        <v>22</v>
      </c>
      <c r="AA16" s="125">
        <v>2183</v>
      </c>
      <c r="AB16" s="52" t="s">
        <v>22</v>
      </c>
      <c r="AC16" s="51">
        <f t="shared" si="0"/>
        <v>30090</v>
      </c>
      <c r="AH16" s="220"/>
      <c r="AI16" s="219"/>
      <c r="AJ16" s="220"/>
      <c r="AK16" s="220"/>
      <c r="AL16" s="218"/>
      <c r="AM16" s="219"/>
      <c r="AN16" s="218"/>
      <c r="AO16" s="18"/>
    </row>
    <row r="17" spans="1:41" x14ac:dyDescent="0.2">
      <c r="A17" s="38"/>
      <c r="B17" s="3"/>
      <c r="C17" s="3" t="s">
        <v>16</v>
      </c>
      <c r="D17" s="44" t="s">
        <v>22</v>
      </c>
      <c r="E17" s="45">
        <v>1729</v>
      </c>
      <c r="F17" s="44" t="s">
        <v>22</v>
      </c>
      <c r="G17" s="45">
        <v>695</v>
      </c>
      <c r="H17" s="44" t="s">
        <v>22</v>
      </c>
      <c r="I17" s="45">
        <v>407</v>
      </c>
      <c r="J17" s="44" t="s">
        <v>22</v>
      </c>
      <c r="K17" s="45">
        <v>3822</v>
      </c>
      <c r="L17" s="44" t="s">
        <v>22</v>
      </c>
      <c r="M17" s="45">
        <v>2830</v>
      </c>
      <c r="N17" s="44" t="s">
        <v>22</v>
      </c>
      <c r="O17" s="45">
        <v>571</v>
      </c>
      <c r="P17" s="44" t="s">
        <v>22</v>
      </c>
      <c r="Q17" s="45">
        <v>135</v>
      </c>
      <c r="R17" s="124" t="s">
        <v>22</v>
      </c>
      <c r="S17" s="125">
        <v>11378</v>
      </c>
      <c r="T17" s="124" t="s">
        <v>22</v>
      </c>
      <c r="U17" s="125">
        <v>223</v>
      </c>
      <c r="V17" s="124" t="s">
        <v>22</v>
      </c>
      <c r="W17" s="125">
        <v>4164</v>
      </c>
      <c r="X17" s="124" t="s">
        <v>22</v>
      </c>
      <c r="Y17" s="125">
        <v>2868</v>
      </c>
      <c r="Z17" s="124" t="s">
        <v>22</v>
      </c>
      <c r="AA17" s="125">
        <v>1933</v>
      </c>
      <c r="AB17" s="52" t="s">
        <v>22</v>
      </c>
      <c r="AC17" s="51">
        <f t="shared" si="0"/>
        <v>30755</v>
      </c>
      <c r="AI17" s="219"/>
      <c r="AJ17" s="220"/>
      <c r="AK17" s="220"/>
      <c r="AM17" s="219"/>
      <c r="AO17" s="18"/>
    </row>
    <row r="18" spans="1:41" x14ac:dyDescent="0.2">
      <c r="A18" s="5"/>
      <c r="B18" s="3"/>
      <c r="C18" s="3" t="s">
        <v>17</v>
      </c>
      <c r="D18" s="44" t="s">
        <v>22</v>
      </c>
      <c r="E18" s="45">
        <v>4201</v>
      </c>
      <c r="F18" s="44" t="s">
        <v>22</v>
      </c>
      <c r="G18" s="45">
        <v>2235</v>
      </c>
      <c r="H18" s="44" t="s">
        <v>22</v>
      </c>
      <c r="I18" s="45">
        <v>3685</v>
      </c>
      <c r="J18" s="44" t="s">
        <v>22</v>
      </c>
      <c r="K18" s="45">
        <v>7215</v>
      </c>
      <c r="L18" s="44" t="s">
        <v>22</v>
      </c>
      <c r="M18" s="45">
        <v>6275</v>
      </c>
      <c r="N18" s="44" t="s">
        <v>22</v>
      </c>
      <c r="O18" s="45">
        <v>3238</v>
      </c>
      <c r="P18" s="44" t="s">
        <v>22</v>
      </c>
      <c r="Q18" s="45">
        <v>1184</v>
      </c>
      <c r="R18" s="124" t="s">
        <v>22</v>
      </c>
      <c r="S18" s="125">
        <v>15673</v>
      </c>
      <c r="T18" s="124" t="s">
        <v>22</v>
      </c>
      <c r="U18" s="125">
        <v>3444</v>
      </c>
      <c r="V18" s="124" t="s">
        <v>22</v>
      </c>
      <c r="W18" s="125">
        <v>5042</v>
      </c>
      <c r="X18" s="124" t="s">
        <v>22</v>
      </c>
      <c r="Y18" s="125">
        <v>4535</v>
      </c>
      <c r="Z18" s="124" t="s">
        <v>22</v>
      </c>
      <c r="AA18" s="125">
        <v>4116</v>
      </c>
      <c r="AB18" s="52" t="s">
        <v>22</v>
      </c>
      <c r="AC18" s="51">
        <f t="shared" si="0"/>
        <v>60843</v>
      </c>
      <c r="AI18" s="219"/>
      <c r="AJ18" s="218"/>
      <c r="AK18" s="218"/>
      <c r="AM18" s="219"/>
      <c r="AO18" s="18"/>
    </row>
    <row r="19" spans="1:41" x14ac:dyDescent="0.2">
      <c r="A19" s="2"/>
      <c r="B19" s="2" t="s">
        <v>28</v>
      </c>
      <c r="C19" s="2" t="s">
        <v>18</v>
      </c>
      <c r="D19" s="40">
        <v>22</v>
      </c>
      <c r="E19" s="41">
        <v>4454</v>
      </c>
      <c r="F19" s="40">
        <v>24</v>
      </c>
      <c r="G19" s="41">
        <v>6136</v>
      </c>
      <c r="H19" s="40">
        <v>20</v>
      </c>
      <c r="I19" s="41">
        <v>4058</v>
      </c>
      <c r="J19" s="40">
        <v>36</v>
      </c>
      <c r="K19" s="41">
        <v>7963</v>
      </c>
      <c r="L19" s="40">
        <v>36</v>
      </c>
      <c r="M19" s="41">
        <v>8464</v>
      </c>
      <c r="N19" s="40">
        <v>22</v>
      </c>
      <c r="O19" s="41">
        <v>5295</v>
      </c>
      <c r="P19" s="40">
        <v>17</v>
      </c>
      <c r="Q19" s="41">
        <v>3265</v>
      </c>
      <c r="R19" s="70">
        <v>30</v>
      </c>
      <c r="S19" s="66">
        <v>6923</v>
      </c>
      <c r="T19" s="70">
        <v>41</v>
      </c>
      <c r="U19" s="66">
        <v>10324</v>
      </c>
      <c r="V19" s="70">
        <v>11</v>
      </c>
      <c r="W19" s="66">
        <v>2328</v>
      </c>
      <c r="X19" s="70">
        <v>26</v>
      </c>
      <c r="Y19" s="66">
        <v>6270</v>
      </c>
      <c r="Z19" s="70">
        <v>24</v>
      </c>
      <c r="AA19" s="66">
        <v>6410</v>
      </c>
      <c r="AB19" s="42">
        <f>SUMIF($D$2:$AA$2, "No. of Dwelling Units Approved", D19:AA19)</f>
        <v>309</v>
      </c>
      <c r="AC19" s="43">
        <f t="shared" si="0"/>
        <v>71890</v>
      </c>
      <c r="AI19" s="219"/>
      <c r="AJ19" s="220"/>
      <c r="AK19" s="220"/>
      <c r="AM19" s="219"/>
      <c r="AO19" s="18"/>
    </row>
    <row r="20" spans="1:41" x14ac:dyDescent="0.2">
      <c r="A20" s="2"/>
      <c r="B20" s="2"/>
      <c r="C20" s="2" t="s">
        <v>109</v>
      </c>
      <c r="D20" s="40">
        <v>4</v>
      </c>
      <c r="E20" s="41">
        <v>747</v>
      </c>
      <c r="F20" s="40">
        <v>2</v>
      </c>
      <c r="G20" s="41">
        <v>383</v>
      </c>
      <c r="H20" s="40">
        <v>0</v>
      </c>
      <c r="I20" s="41">
        <v>0</v>
      </c>
      <c r="J20" s="40">
        <v>2</v>
      </c>
      <c r="K20" s="41">
        <v>260</v>
      </c>
      <c r="L20" s="40">
        <v>6</v>
      </c>
      <c r="M20" s="41">
        <v>995</v>
      </c>
      <c r="N20" s="40">
        <v>4</v>
      </c>
      <c r="O20" s="41">
        <v>512</v>
      </c>
      <c r="P20" s="40">
        <v>4</v>
      </c>
      <c r="Q20" s="41">
        <v>449</v>
      </c>
      <c r="R20" s="70">
        <v>13</v>
      </c>
      <c r="S20" s="66">
        <v>2122</v>
      </c>
      <c r="T20" s="70">
        <v>2</v>
      </c>
      <c r="U20" s="66">
        <v>257</v>
      </c>
      <c r="V20" s="70">
        <v>2</v>
      </c>
      <c r="W20" s="66">
        <v>325</v>
      </c>
      <c r="X20" s="70">
        <v>2</v>
      </c>
      <c r="Y20" s="66">
        <v>280</v>
      </c>
      <c r="Z20" s="70">
        <v>0</v>
      </c>
      <c r="AA20" s="66">
        <v>0</v>
      </c>
      <c r="AB20" s="42">
        <f t="shared" ref="AB20:AB22" si="7">SUMIF($D$2:$AA$2, "No. of Dwelling Units Approved", D20:AA20)</f>
        <v>41</v>
      </c>
      <c r="AC20" s="43">
        <f t="shared" si="0"/>
        <v>6330</v>
      </c>
      <c r="AI20" s="219"/>
      <c r="AJ20" s="220"/>
      <c r="AK20" s="219"/>
      <c r="AO20" s="18"/>
    </row>
    <row r="21" spans="1:41" x14ac:dyDescent="0.2">
      <c r="A21" s="2"/>
      <c r="B21" s="2"/>
      <c r="C21" s="2" t="s">
        <v>110</v>
      </c>
      <c r="D21" s="40">
        <v>0</v>
      </c>
      <c r="E21" s="41">
        <v>0</v>
      </c>
      <c r="F21" s="40">
        <v>0</v>
      </c>
      <c r="G21" s="41">
        <v>0</v>
      </c>
      <c r="H21" s="40">
        <v>0</v>
      </c>
      <c r="I21" s="41">
        <v>0</v>
      </c>
      <c r="J21" s="40">
        <v>0</v>
      </c>
      <c r="K21" s="41">
        <v>0</v>
      </c>
      <c r="L21" s="40">
        <v>0</v>
      </c>
      <c r="M21" s="41">
        <v>0</v>
      </c>
      <c r="N21" s="40">
        <v>0</v>
      </c>
      <c r="O21" s="41">
        <v>0</v>
      </c>
      <c r="P21" s="40">
        <v>0</v>
      </c>
      <c r="Q21" s="41">
        <v>0</v>
      </c>
      <c r="R21" s="70">
        <v>0</v>
      </c>
      <c r="S21" s="66">
        <v>0</v>
      </c>
      <c r="T21" s="70">
        <v>0</v>
      </c>
      <c r="U21" s="66">
        <v>0</v>
      </c>
      <c r="V21" s="70">
        <v>0</v>
      </c>
      <c r="W21" s="66">
        <v>0</v>
      </c>
      <c r="X21" s="70">
        <v>0</v>
      </c>
      <c r="Y21" s="66">
        <v>0</v>
      </c>
      <c r="Z21" s="70">
        <v>0</v>
      </c>
      <c r="AA21" s="66">
        <v>0</v>
      </c>
      <c r="AB21" s="42">
        <f t="shared" ref="AB21" si="8">SUMIF($D$2:$AA$2, "No. of Dwelling Units Approved", D21:AA21)</f>
        <v>0</v>
      </c>
      <c r="AC21" s="43">
        <f t="shared" ref="AC21" si="9">SUMIF($D$2:$AA$2, "Value of Approvals ($000)", D21:AA21)</f>
        <v>0</v>
      </c>
      <c r="AI21" s="219"/>
      <c r="AJ21" s="220"/>
      <c r="AK21" s="219"/>
      <c r="AO21" s="18"/>
    </row>
    <row r="22" spans="1:41" x14ac:dyDescent="0.2">
      <c r="A22" s="2"/>
      <c r="B22" s="2"/>
      <c r="C22" s="2" t="s">
        <v>19</v>
      </c>
      <c r="D22" s="40">
        <v>26</v>
      </c>
      <c r="E22" s="41">
        <v>5201</v>
      </c>
      <c r="F22" s="40">
        <v>26</v>
      </c>
      <c r="G22" s="41">
        <v>6519</v>
      </c>
      <c r="H22" s="40">
        <v>20</v>
      </c>
      <c r="I22" s="41">
        <v>4058</v>
      </c>
      <c r="J22" s="40">
        <v>38</v>
      </c>
      <c r="K22" s="41">
        <v>8223</v>
      </c>
      <c r="L22" s="40">
        <v>42</v>
      </c>
      <c r="M22" s="41">
        <v>9459</v>
      </c>
      <c r="N22" s="40">
        <v>26</v>
      </c>
      <c r="O22" s="41">
        <v>5807</v>
      </c>
      <c r="P22" s="40">
        <v>21</v>
      </c>
      <c r="Q22" s="41">
        <v>3714</v>
      </c>
      <c r="R22" s="70">
        <v>43</v>
      </c>
      <c r="S22" s="66">
        <v>9045</v>
      </c>
      <c r="T22" s="70">
        <v>43</v>
      </c>
      <c r="U22" s="66">
        <v>10581</v>
      </c>
      <c r="V22" s="70">
        <v>13</v>
      </c>
      <c r="W22" s="66">
        <v>2654</v>
      </c>
      <c r="X22" s="70">
        <v>28</v>
      </c>
      <c r="Y22" s="66">
        <v>6550</v>
      </c>
      <c r="Z22" s="70">
        <v>24</v>
      </c>
      <c r="AA22" s="66">
        <v>6410</v>
      </c>
      <c r="AB22" s="42">
        <f t="shared" si="7"/>
        <v>350</v>
      </c>
      <c r="AC22" s="43">
        <f t="shared" si="0"/>
        <v>78221</v>
      </c>
      <c r="AI22" s="219"/>
      <c r="AJ22" s="220"/>
      <c r="AK22" s="220"/>
    </row>
    <row r="23" spans="1:41" x14ac:dyDescent="0.2">
      <c r="A23" s="2"/>
      <c r="B23" s="2"/>
      <c r="C23" s="2" t="s">
        <v>14</v>
      </c>
      <c r="D23" s="40" t="s">
        <v>22</v>
      </c>
      <c r="E23" s="41">
        <v>888</v>
      </c>
      <c r="F23" s="40" t="s">
        <v>22</v>
      </c>
      <c r="G23" s="41">
        <v>1044</v>
      </c>
      <c r="H23" s="40" t="s">
        <v>22</v>
      </c>
      <c r="I23" s="41">
        <v>1402</v>
      </c>
      <c r="J23" s="40" t="s">
        <v>22</v>
      </c>
      <c r="K23" s="41">
        <v>1133</v>
      </c>
      <c r="L23" s="40" t="s">
        <v>22</v>
      </c>
      <c r="M23" s="41">
        <v>702</v>
      </c>
      <c r="N23" s="40" t="s">
        <v>22</v>
      </c>
      <c r="O23" s="41">
        <v>754</v>
      </c>
      <c r="P23" s="40" t="s">
        <v>22</v>
      </c>
      <c r="Q23" s="41">
        <v>525</v>
      </c>
      <c r="R23" s="70" t="s">
        <v>22</v>
      </c>
      <c r="S23" s="66">
        <v>984</v>
      </c>
      <c r="T23" s="70" t="s">
        <v>22</v>
      </c>
      <c r="U23" s="66">
        <v>1622</v>
      </c>
      <c r="V23" s="70" t="s">
        <v>22</v>
      </c>
      <c r="W23" s="66">
        <v>559</v>
      </c>
      <c r="X23" s="70" t="s">
        <v>22</v>
      </c>
      <c r="Y23" s="66">
        <v>877</v>
      </c>
      <c r="Z23" s="70" t="s">
        <v>22</v>
      </c>
      <c r="AA23" s="66">
        <v>1262</v>
      </c>
      <c r="AB23" s="42" t="s">
        <v>22</v>
      </c>
      <c r="AC23" s="43">
        <f t="shared" si="0"/>
        <v>11752</v>
      </c>
      <c r="AI23" s="219"/>
      <c r="AJ23" s="219"/>
      <c r="AK23" s="219"/>
      <c r="AO23" s="18"/>
    </row>
    <row r="24" spans="1:41" x14ac:dyDescent="0.2">
      <c r="A24" s="2"/>
      <c r="B24" s="2"/>
      <c r="C24" s="2" t="s">
        <v>15</v>
      </c>
      <c r="D24" s="40" t="s">
        <v>22</v>
      </c>
      <c r="E24" s="41">
        <v>6089</v>
      </c>
      <c r="F24" s="40" t="s">
        <v>22</v>
      </c>
      <c r="G24" s="41">
        <v>7563</v>
      </c>
      <c r="H24" s="40" t="s">
        <v>22</v>
      </c>
      <c r="I24" s="41">
        <v>5459</v>
      </c>
      <c r="J24" s="40" t="s">
        <v>22</v>
      </c>
      <c r="K24" s="41">
        <v>9356</v>
      </c>
      <c r="L24" s="40" t="s">
        <v>22</v>
      </c>
      <c r="M24" s="41">
        <v>10161</v>
      </c>
      <c r="N24" s="40" t="s">
        <v>22</v>
      </c>
      <c r="O24" s="41">
        <v>6561</v>
      </c>
      <c r="P24" s="40" t="s">
        <v>22</v>
      </c>
      <c r="Q24" s="41">
        <v>4239</v>
      </c>
      <c r="R24" s="70" t="s">
        <v>22</v>
      </c>
      <c r="S24" s="66">
        <v>10029</v>
      </c>
      <c r="T24" s="70" t="s">
        <v>22</v>
      </c>
      <c r="U24" s="66">
        <v>12202</v>
      </c>
      <c r="V24" s="70" t="s">
        <v>22</v>
      </c>
      <c r="W24" s="66">
        <v>3212</v>
      </c>
      <c r="X24" s="70" t="s">
        <v>22</v>
      </c>
      <c r="Y24" s="66">
        <v>7427</v>
      </c>
      <c r="Z24" s="70" t="s">
        <v>22</v>
      </c>
      <c r="AA24" s="66">
        <v>7671</v>
      </c>
      <c r="AB24" s="42" t="s">
        <v>22</v>
      </c>
      <c r="AC24" s="43">
        <f t="shared" si="0"/>
        <v>89969</v>
      </c>
      <c r="AI24" s="219"/>
      <c r="AK24" s="219"/>
    </row>
    <row r="25" spans="1:41" x14ac:dyDescent="0.2">
      <c r="A25" s="2"/>
      <c r="B25" s="2"/>
      <c r="C25" s="2" t="s">
        <v>16</v>
      </c>
      <c r="D25" s="40" t="s">
        <v>22</v>
      </c>
      <c r="E25" s="41">
        <v>340</v>
      </c>
      <c r="F25" s="40" t="s">
        <v>22</v>
      </c>
      <c r="G25" s="41">
        <v>14561</v>
      </c>
      <c r="H25" s="40" t="s">
        <v>22</v>
      </c>
      <c r="I25" s="41">
        <v>75</v>
      </c>
      <c r="J25" s="40" t="s">
        <v>22</v>
      </c>
      <c r="K25" s="41">
        <v>2897</v>
      </c>
      <c r="L25" s="40" t="s">
        <v>22</v>
      </c>
      <c r="M25" s="41">
        <v>2000</v>
      </c>
      <c r="N25" s="40" t="s">
        <v>22</v>
      </c>
      <c r="O25" s="41">
        <v>1282</v>
      </c>
      <c r="P25" s="40" t="s">
        <v>22</v>
      </c>
      <c r="Q25" s="41">
        <v>303</v>
      </c>
      <c r="R25" s="70" t="s">
        <v>22</v>
      </c>
      <c r="S25" s="66">
        <v>2571</v>
      </c>
      <c r="T25" s="70" t="s">
        <v>22</v>
      </c>
      <c r="U25" s="66">
        <v>269</v>
      </c>
      <c r="V25" s="70" t="s">
        <v>22</v>
      </c>
      <c r="W25" s="66">
        <v>480</v>
      </c>
      <c r="X25" s="70" t="s">
        <v>22</v>
      </c>
      <c r="Y25" s="66">
        <v>894</v>
      </c>
      <c r="Z25" s="70" t="s">
        <v>22</v>
      </c>
      <c r="AA25" s="66">
        <v>1905</v>
      </c>
      <c r="AB25" s="42" t="s">
        <v>22</v>
      </c>
      <c r="AC25" s="43">
        <f t="shared" si="0"/>
        <v>27577</v>
      </c>
      <c r="AI25" s="219"/>
      <c r="AK25" s="219"/>
      <c r="AO25" s="18"/>
    </row>
    <row r="26" spans="1:41" x14ac:dyDescent="0.2">
      <c r="A26" s="2"/>
      <c r="B26" s="2"/>
      <c r="C26" s="2" t="s">
        <v>17</v>
      </c>
      <c r="D26" s="40" t="s">
        <v>22</v>
      </c>
      <c r="E26" s="41">
        <v>6429</v>
      </c>
      <c r="F26" s="40" t="s">
        <v>22</v>
      </c>
      <c r="G26" s="41">
        <v>22125</v>
      </c>
      <c r="H26" s="40" t="s">
        <v>22</v>
      </c>
      <c r="I26" s="41">
        <v>5534</v>
      </c>
      <c r="J26" s="40" t="s">
        <v>22</v>
      </c>
      <c r="K26" s="41">
        <v>12253</v>
      </c>
      <c r="L26" s="40" t="s">
        <v>22</v>
      </c>
      <c r="M26" s="41">
        <v>12161</v>
      </c>
      <c r="N26" s="40" t="s">
        <v>22</v>
      </c>
      <c r="O26" s="41">
        <v>7844</v>
      </c>
      <c r="P26" s="40" t="s">
        <v>22</v>
      </c>
      <c r="Q26" s="41">
        <v>4542</v>
      </c>
      <c r="R26" s="70" t="s">
        <v>22</v>
      </c>
      <c r="S26" s="66">
        <v>12600</v>
      </c>
      <c r="T26" s="70" t="s">
        <v>22</v>
      </c>
      <c r="U26" s="66">
        <v>12471</v>
      </c>
      <c r="V26" s="70" t="s">
        <v>22</v>
      </c>
      <c r="W26" s="66">
        <v>3692</v>
      </c>
      <c r="X26" s="70" t="s">
        <v>22</v>
      </c>
      <c r="Y26" s="66">
        <v>8321</v>
      </c>
      <c r="Z26" s="70" t="s">
        <v>22</v>
      </c>
      <c r="AA26" s="66">
        <v>9576</v>
      </c>
      <c r="AB26" s="42" t="s">
        <v>22</v>
      </c>
      <c r="AC26" s="43">
        <f t="shared" si="0"/>
        <v>117548</v>
      </c>
      <c r="AI26" s="219"/>
      <c r="AM26" s="219"/>
      <c r="AO26" s="18"/>
    </row>
    <row r="27" spans="1:41" x14ac:dyDescent="0.2">
      <c r="A27" s="5"/>
      <c r="B27" s="5" t="s">
        <v>34</v>
      </c>
      <c r="C27" s="5" t="s">
        <v>18</v>
      </c>
      <c r="D27" s="67">
        <v>31</v>
      </c>
      <c r="E27" s="57">
        <v>7158</v>
      </c>
      <c r="F27" s="67">
        <v>35</v>
      </c>
      <c r="G27" s="57">
        <v>10648</v>
      </c>
      <c r="H27" s="67">
        <v>81</v>
      </c>
      <c r="I27" s="57">
        <v>18918</v>
      </c>
      <c r="J27" s="67">
        <v>51</v>
      </c>
      <c r="K27" s="57">
        <v>10799</v>
      </c>
      <c r="L27" s="67">
        <v>47</v>
      </c>
      <c r="M27" s="57">
        <v>11756</v>
      </c>
      <c r="N27" s="67">
        <v>29</v>
      </c>
      <c r="O27" s="57">
        <v>6874</v>
      </c>
      <c r="P27" s="67">
        <v>20</v>
      </c>
      <c r="Q27" s="57">
        <v>5324</v>
      </c>
      <c r="R27" s="137">
        <v>41</v>
      </c>
      <c r="S27" s="126">
        <v>10231</v>
      </c>
      <c r="T27" s="137">
        <v>31</v>
      </c>
      <c r="U27" s="126">
        <v>8019</v>
      </c>
      <c r="V27" s="137">
        <v>37</v>
      </c>
      <c r="W27" s="126">
        <v>8395</v>
      </c>
      <c r="X27" s="137">
        <v>30</v>
      </c>
      <c r="Y27" s="126">
        <v>7737</v>
      </c>
      <c r="Z27" s="137">
        <v>82</v>
      </c>
      <c r="AA27" s="126">
        <v>19176</v>
      </c>
      <c r="AB27" s="50">
        <f>SUMIF($D$2:$AA$2, "No. of Dwelling Units Approved", D27:AA27)</f>
        <v>515</v>
      </c>
      <c r="AC27" s="51">
        <f t="shared" si="0"/>
        <v>125035</v>
      </c>
      <c r="AI27" s="219"/>
      <c r="AK27" s="219"/>
    </row>
    <row r="28" spans="1:41" x14ac:dyDescent="0.2">
      <c r="A28" s="5"/>
      <c r="B28" s="5"/>
      <c r="C28" s="5" t="s">
        <v>109</v>
      </c>
      <c r="D28" s="67">
        <v>4</v>
      </c>
      <c r="E28" s="57">
        <v>932</v>
      </c>
      <c r="F28" s="67">
        <v>4</v>
      </c>
      <c r="G28" s="57">
        <v>704</v>
      </c>
      <c r="H28" s="67">
        <v>14</v>
      </c>
      <c r="I28" s="57">
        <v>3051</v>
      </c>
      <c r="J28" s="67">
        <v>2</v>
      </c>
      <c r="K28" s="57">
        <v>349</v>
      </c>
      <c r="L28" s="67">
        <v>8</v>
      </c>
      <c r="M28" s="57">
        <v>1387</v>
      </c>
      <c r="N28" s="67">
        <v>0</v>
      </c>
      <c r="O28" s="57">
        <v>0</v>
      </c>
      <c r="P28" s="67">
        <v>10</v>
      </c>
      <c r="Q28" s="57">
        <v>1384</v>
      </c>
      <c r="R28" s="137">
        <v>4</v>
      </c>
      <c r="S28" s="126">
        <v>703</v>
      </c>
      <c r="T28" s="137">
        <v>6</v>
      </c>
      <c r="U28" s="126">
        <v>1030</v>
      </c>
      <c r="V28" s="137">
        <v>0</v>
      </c>
      <c r="W28" s="126">
        <v>0</v>
      </c>
      <c r="X28" s="137">
        <v>0</v>
      </c>
      <c r="Y28" s="126">
        <v>0</v>
      </c>
      <c r="Z28" s="137">
        <v>0</v>
      </c>
      <c r="AA28" s="126">
        <v>0</v>
      </c>
      <c r="AB28" s="50">
        <f>SUMIF($D$2:$AA$2, "No. of Dwelling Units Approved", D28:AA28)</f>
        <v>52</v>
      </c>
      <c r="AC28" s="51">
        <f t="shared" si="0"/>
        <v>9540</v>
      </c>
      <c r="AI28" s="219"/>
      <c r="AK28" s="219"/>
      <c r="AM28" s="219"/>
      <c r="AO28" s="18"/>
    </row>
    <row r="29" spans="1:41" x14ac:dyDescent="0.2">
      <c r="A29" s="5"/>
      <c r="B29" s="5"/>
      <c r="C29" s="5" t="s">
        <v>110</v>
      </c>
      <c r="D29" s="67">
        <v>0</v>
      </c>
      <c r="E29" s="57">
        <v>0</v>
      </c>
      <c r="F29" s="67">
        <v>0</v>
      </c>
      <c r="G29" s="57">
        <v>0</v>
      </c>
      <c r="H29" s="67">
        <v>0</v>
      </c>
      <c r="I29" s="57">
        <v>0</v>
      </c>
      <c r="J29" s="67">
        <v>0</v>
      </c>
      <c r="K29" s="57">
        <v>0</v>
      </c>
      <c r="L29" s="67">
        <v>0</v>
      </c>
      <c r="M29" s="57">
        <v>0</v>
      </c>
      <c r="N29" s="67">
        <v>0</v>
      </c>
      <c r="O29" s="57">
        <v>0</v>
      </c>
      <c r="P29" s="67">
        <v>0</v>
      </c>
      <c r="Q29" s="57">
        <v>0</v>
      </c>
      <c r="R29" s="137">
        <v>0</v>
      </c>
      <c r="S29" s="126">
        <v>0</v>
      </c>
      <c r="T29" s="137">
        <v>0</v>
      </c>
      <c r="U29" s="126">
        <v>0</v>
      </c>
      <c r="V29" s="137">
        <v>0</v>
      </c>
      <c r="W29" s="126">
        <v>0</v>
      </c>
      <c r="X29" s="137">
        <v>0</v>
      </c>
      <c r="Y29" s="126">
        <v>0</v>
      </c>
      <c r="Z29" s="137">
        <v>0</v>
      </c>
      <c r="AA29" s="126">
        <v>0</v>
      </c>
      <c r="AB29" s="50">
        <f>SUMIF($D$2:$AA$2, "No. of Dwelling Units Approved", D29:AA29)</f>
        <v>0</v>
      </c>
      <c r="AC29" s="51">
        <f t="shared" ref="AC29" si="10">SUMIF($D$2:$AA$2, "Value of Approvals ($000)", D29:AA29)</f>
        <v>0</v>
      </c>
      <c r="AI29" s="219"/>
      <c r="AK29" s="219"/>
      <c r="AM29" s="219"/>
      <c r="AO29" s="18"/>
    </row>
    <row r="30" spans="1:41" x14ac:dyDescent="0.2">
      <c r="A30" s="5"/>
      <c r="B30" s="5"/>
      <c r="C30" s="5" t="s">
        <v>19</v>
      </c>
      <c r="D30" s="67">
        <v>35</v>
      </c>
      <c r="E30" s="57">
        <v>8090</v>
      </c>
      <c r="F30" s="67">
        <v>39</v>
      </c>
      <c r="G30" s="57">
        <v>11352</v>
      </c>
      <c r="H30" s="67">
        <v>95</v>
      </c>
      <c r="I30" s="57">
        <v>21969</v>
      </c>
      <c r="J30" s="67">
        <v>53</v>
      </c>
      <c r="K30" s="57">
        <v>11148</v>
      </c>
      <c r="L30" s="67">
        <v>55</v>
      </c>
      <c r="M30" s="57">
        <v>13143</v>
      </c>
      <c r="N30" s="67">
        <v>29</v>
      </c>
      <c r="O30" s="57">
        <v>6874</v>
      </c>
      <c r="P30" s="67">
        <v>30</v>
      </c>
      <c r="Q30" s="57">
        <v>6708</v>
      </c>
      <c r="R30" s="137">
        <v>45</v>
      </c>
      <c r="S30" s="126">
        <v>10934</v>
      </c>
      <c r="T30" s="137">
        <v>37</v>
      </c>
      <c r="U30" s="126">
        <v>9049</v>
      </c>
      <c r="V30" s="137">
        <v>37</v>
      </c>
      <c r="W30" s="126">
        <v>8395</v>
      </c>
      <c r="X30" s="137">
        <v>30</v>
      </c>
      <c r="Y30" s="126">
        <v>7737</v>
      </c>
      <c r="Z30" s="137">
        <v>82</v>
      </c>
      <c r="AA30" s="126">
        <v>19176</v>
      </c>
      <c r="AB30" s="50">
        <f>SUMIF($D$2:$AA$2, "No. of Dwelling Units Approved", D30:AA30)</f>
        <v>567</v>
      </c>
      <c r="AC30" s="51">
        <f t="shared" si="0"/>
        <v>134575</v>
      </c>
      <c r="AI30" s="219"/>
    </row>
    <row r="31" spans="1:41" x14ac:dyDescent="0.2">
      <c r="A31" s="5"/>
      <c r="B31" s="5"/>
      <c r="C31" s="5" t="s">
        <v>14</v>
      </c>
      <c r="D31" s="67" t="s">
        <v>22</v>
      </c>
      <c r="E31" s="57">
        <v>953</v>
      </c>
      <c r="F31" s="67" t="s">
        <v>22</v>
      </c>
      <c r="G31" s="57">
        <v>776</v>
      </c>
      <c r="H31" s="67" t="s">
        <v>22</v>
      </c>
      <c r="I31" s="57">
        <v>756</v>
      </c>
      <c r="J31" s="67" t="s">
        <v>22</v>
      </c>
      <c r="K31" s="57">
        <v>764</v>
      </c>
      <c r="L31" s="67" t="s">
        <v>22</v>
      </c>
      <c r="M31" s="57">
        <v>1161</v>
      </c>
      <c r="N31" s="67" t="s">
        <v>22</v>
      </c>
      <c r="O31" s="57">
        <v>285</v>
      </c>
      <c r="P31" s="67" t="s">
        <v>22</v>
      </c>
      <c r="Q31" s="57">
        <v>505</v>
      </c>
      <c r="R31" s="126" t="s">
        <v>22</v>
      </c>
      <c r="S31" s="126">
        <v>1107</v>
      </c>
      <c r="T31" s="126" t="s">
        <v>22</v>
      </c>
      <c r="U31" s="126">
        <v>1367</v>
      </c>
      <c r="V31" s="124" t="s">
        <v>22</v>
      </c>
      <c r="W31" s="126">
        <v>1431</v>
      </c>
      <c r="X31" s="137" t="s">
        <v>22</v>
      </c>
      <c r="Y31" s="126">
        <v>427</v>
      </c>
      <c r="Z31" s="137" t="s">
        <v>22</v>
      </c>
      <c r="AA31" s="126">
        <v>1031</v>
      </c>
      <c r="AB31" s="50" t="s">
        <v>22</v>
      </c>
      <c r="AC31" s="51">
        <f t="shared" si="0"/>
        <v>10563</v>
      </c>
      <c r="AI31" s="219"/>
      <c r="AK31" s="219"/>
      <c r="AM31" s="219"/>
      <c r="AO31" s="18"/>
    </row>
    <row r="32" spans="1:41" x14ac:dyDescent="0.2">
      <c r="A32" s="5"/>
      <c r="B32" s="5"/>
      <c r="C32" s="5" t="s">
        <v>15</v>
      </c>
      <c r="D32" s="67" t="s">
        <v>22</v>
      </c>
      <c r="E32" s="57">
        <v>9043</v>
      </c>
      <c r="F32" s="67" t="s">
        <v>22</v>
      </c>
      <c r="G32" s="57">
        <v>12128</v>
      </c>
      <c r="H32" s="67" t="s">
        <v>22</v>
      </c>
      <c r="I32" s="57">
        <v>22725</v>
      </c>
      <c r="J32" s="67" t="s">
        <v>22</v>
      </c>
      <c r="K32" s="57">
        <v>11912</v>
      </c>
      <c r="L32" s="67" t="s">
        <v>22</v>
      </c>
      <c r="M32" s="57">
        <v>14305</v>
      </c>
      <c r="N32" s="67" t="s">
        <v>22</v>
      </c>
      <c r="O32" s="57">
        <v>7159</v>
      </c>
      <c r="P32" s="67" t="s">
        <v>22</v>
      </c>
      <c r="Q32" s="57">
        <v>7213</v>
      </c>
      <c r="R32" s="126" t="s">
        <v>22</v>
      </c>
      <c r="S32" s="126">
        <v>12041</v>
      </c>
      <c r="T32" s="126" t="s">
        <v>22</v>
      </c>
      <c r="U32" s="126">
        <v>10415</v>
      </c>
      <c r="V32" s="124" t="s">
        <v>22</v>
      </c>
      <c r="W32" s="126">
        <v>9826</v>
      </c>
      <c r="X32" s="124" t="s">
        <v>22</v>
      </c>
      <c r="Y32" s="126">
        <v>8164</v>
      </c>
      <c r="Z32" s="124" t="s">
        <v>22</v>
      </c>
      <c r="AA32" s="126">
        <v>20207</v>
      </c>
      <c r="AB32" s="50" t="s">
        <v>22</v>
      </c>
      <c r="AC32" s="51">
        <f t="shared" si="0"/>
        <v>145138</v>
      </c>
      <c r="AI32" s="219"/>
      <c r="AO32" s="18"/>
    </row>
    <row r="33" spans="1:41" x14ac:dyDescent="0.2">
      <c r="A33" s="5"/>
      <c r="B33" s="5"/>
      <c r="C33" s="5" t="s">
        <v>16</v>
      </c>
      <c r="D33" s="67" t="s">
        <v>22</v>
      </c>
      <c r="E33" s="57">
        <v>245</v>
      </c>
      <c r="F33" s="67" t="s">
        <v>22</v>
      </c>
      <c r="G33" s="57">
        <v>180</v>
      </c>
      <c r="H33" s="67" t="s">
        <v>22</v>
      </c>
      <c r="I33" s="57">
        <v>1186</v>
      </c>
      <c r="J33" s="67" t="s">
        <v>22</v>
      </c>
      <c r="K33" s="57">
        <v>1461</v>
      </c>
      <c r="L33" s="67" t="s">
        <v>22</v>
      </c>
      <c r="M33" s="57">
        <v>485</v>
      </c>
      <c r="N33" s="67" t="s">
        <v>22</v>
      </c>
      <c r="O33" s="57">
        <v>500</v>
      </c>
      <c r="P33" s="67" t="s">
        <v>22</v>
      </c>
      <c r="Q33" s="57">
        <v>358</v>
      </c>
      <c r="R33" s="126" t="s">
        <v>22</v>
      </c>
      <c r="S33" s="126">
        <v>828</v>
      </c>
      <c r="T33" s="126" t="s">
        <v>22</v>
      </c>
      <c r="U33" s="126">
        <v>3390</v>
      </c>
      <c r="V33" s="124" t="s">
        <v>22</v>
      </c>
      <c r="W33" s="126">
        <v>2459</v>
      </c>
      <c r="X33" s="124" t="s">
        <v>22</v>
      </c>
      <c r="Y33" s="126">
        <v>1566</v>
      </c>
      <c r="Z33" s="124" t="s">
        <v>22</v>
      </c>
      <c r="AA33" s="126">
        <v>1914</v>
      </c>
      <c r="AB33" s="50" t="s">
        <v>22</v>
      </c>
      <c r="AC33" s="51">
        <f t="shared" si="0"/>
        <v>14572</v>
      </c>
      <c r="AK33" s="219"/>
      <c r="AM33" s="219"/>
      <c r="AO33" s="18"/>
    </row>
    <row r="34" spans="1:41" x14ac:dyDescent="0.2">
      <c r="A34" s="5"/>
      <c r="B34" s="5"/>
      <c r="C34" s="5" t="s">
        <v>17</v>
      </c>
      <c r="D34" s="67" t="s">
        <v>22</v>
      </c>
      <c r="E34" s="57">
        <v>9288</v>
      </c>
      <c r="F34" s="67" t="s">
        <v>22</v>
      </c>
      <c r="G34" s="57">
        <v>12308</v>
      </c>
      <c r="H34" s="67" t="s">
        <v>22</v>
      </c>
      <c r="I34" s="57">
        <v>23911</v>
      </c>
      <c r="J34" s="67" t="s">
        <v>22</v>
      </c>
      <c r="K34" s="57">
        <v>13373</v>
      </c>
      <c r="L34" s="67" t="s">
        <v>22</v>
      </c>
      <c r="M34" s="57">
        <v>14789</v>
      </c>
      <c r="N34" s="67" t="s">
        <v>22</v>
      </c>
      <c r="O34" s="57">
        <v>7659</v>
      </c>
      <c r="P34" s="67" t="s">
        <v>22</v>
      </c>
      <c r="Q34" s="57">
        <v>7571</v>
      </c>
      <c r="R34" s="126" t="s">
        <v>22</v>
      </c>
      <c r="S34" s="126">
        <v>12869</v>
      </c>
      <c r="T34" s="126" t="s">
        <v>22</v>
      </c>
      <c r="U34" s="126">
        <v>13805</v>
      </c>
      <c r="V34" s="124" t="s">
        <v>22</v>
      </c>
      <c r="W34" s="126">
        <v>12285</v>
      </c>
      <c r="X34" s="124" t="s">
        <v>22</v>
      </c>
      <c r="Y34" s="126">
        <v>9730</v>
      </c>
      <c r="Z34" s="124" t="s">
        <v>22</v>
      </c>
      <c r="AA34" s="126">
        <v>22121</v>
      </c>
      <c r="AB34" s="50" t="s">
        <v>22</v>
      </c>
      <c r="AC34" s="51">
        <f t="shared" si="0"/>
        <v>159709</v>
      </c>
      <c r="AI34" s="219"/>
      <c r="AK34" s="219"/>
      <c r="AM34" s="219"/>
      <c r="AO34" s="18"/>
    </row>
    <row r="35" spans="1:41" x14ac:dyDescent="0.2">
      <c r="A35" s="2"/>
      <c r="B35" s="2" t="s">
        <v>35</v>
      </c>
      <c r="C35" s="2" t="s">
        <v>18</v>
      </c>
      <c r="D35" s="40">
        <v>30</v>
      </c>
      <c r="E35" s="41">
        <v>6579</v>
      </c>
      <c r="F35" s="40">
        <v>18</v>
      </c>
      <c r="G35" s="41">
        <v>4696</v>
      </c>
      <c r="H35" s="40">
        <v>24</v>
      </c>
      <c r="I35" s="41">
        <v>5197</v>
      </c>
      <c r="J35" s="40">
        <v>19</v>
      </c>
      <c r="K35" s="41">
        <v>5141</v>
      </c>
      <c r="L35" s="40">
        <v>24</v>
      </c>
      <c r="M35" s="41">
        <v>6674</v>
      </c>
      <c r="N35" s="40">
        <v>18</v>
      </c>
      <c r="O35" s="41">
        <v>4023</v>
      </c>
      <c r="P35" s="40">
        <v>16</v>
      </c>
      <c r="Q35" s="41">
        <v>4025</v>
      </c>
      <c r="R35" s="70">
        <v>32</v>
      </c>
      <c r="S35" s="66">
        <v>7539</v>
      </c>
      <c r="T35" s="70">
        <v>27</v>
      </c>
      <c r="U35" s="66">
        <v>6196</v>
      </c>
      <c r="V35" s="70">
        <v>22</v>
      </c>
      <c r="W35" s="66">
        <v>5623</v>
      </c>
      <c r="X35" s="70">
        <v>23</v>
      </c>
      <c r="Y35" s="66">
        <v>5078</v>
      </c>
      <c r="Z35" s="70">
        <v>44</v>
      </c>
      <c r="AA35" s="66">
        <v>11346</v>
      </c>
      <c r="AB35" s="42">
        <f>SUMIF($D$2:$AA$2, "No. of Dwelling Units Approved", D35:AA35)</f>
        <v>297</v>
      </c>
      <c r="AC35" s="43">
        <f t="shared" si="0"/>
        <v>72117</v>
      </c>
      <c r="AI35" s="219"/>
      <c r="AJ35" s="220"/>
      <c r="AK35" s="220"/>
      <c r="AM35" s="219"/>
      <c r="AO35" s="18"/>
    </row>
    <row r="36" spans="1:41" x14ac:dyDescent="0.2">
      <c r="A36" s="2"/>
      <c r="B36" s="2"/>
      <c r="C36" s="2" t="s">
        <v>109</v>
      </c>
      <c r="D36" s="40">
        <v>0</v>
      </c>
      <c r="E36" s="41">
        <v>0</v>
      </c>
      <c r="F36" s="40">
        <v>0</v>
      </c>
      <c r="G36" s="41">
        <v>0</v>
      </c>
      <c r="H36" s="40">
        <v>0</v>
      </c>
      <c r="I36" s="41">
        <v>0</v>
      </c>
      <c r="J36" s="40">
        <v>0</v>
      </c>
      <c r="K36" s="41">
        <v>0</v>
      </c>
      <c r="L36" s="40">
        <v>0</v>
      </c>
      <c r="M36" s="41">
        <v>0</v>
      </c>
      <c r="N36" s="40">
        <v>0</v>
      </c>
      <c r="O36" s="41">
        <v>0</v>
      </c>
      <c r="P36" s="40">
        <v>0</v>
      </c>
      <c r="Q36" s="41">
        <v>0</v>
      </c>
      <c r="R36" s="70">
        <v>2</v>
      </c>
      <c r="S36" s="66">
        <v>373</v>
      </c>
      <c r="T36" s="70">
        <v>0</v>
      </c>
      <c r="U36" s="66">
        <v>0</v>
      </c>
      <c r="V36" s="70">
        <v>0</v>
      </c>
      <c r="W36" s="66">
        <v>0</v>
      </c>
      <c r="X36" s="70">
        <v>6</v>
      </c>
      <c r="Y36" s="66">
        <v>2150</v>
      </c>
      <c r="Z36" s="70">
        <v>0</v>
      </c>
      <c r="AA36" s="66">
        <v>0</v>
      </c>
      <c r="AB36" s="42">
        <f>SUMIF($D$2:$AA$2, "No. of Dwelling Units Approved", D36:AA36)</f>
        <v>8</v>
      </c>
      <c r="AC36" s="43">
        <f t="shared" si="0"/>
        <v>2523</v>
      </c>
      <c r="AI36" s="219"/>
      <c r="AJ36" s="220"/>
      <c r="AK36" s="219"/>
      <c r="AO36" s="18"/>
    </row>
    <row r="37" spans="1:41" x14ac:dyDescent="0.2">
      <c r="A37" s="2"/>
      <c r="B37" s="2"/>
      <c r="C37" s="2" t="s">
        <v>110</v>
      </c>
      <c r="D37" s="40">
        <v>0</v>
      </c>
      <c r="E37" s="41">
        <v>0</v>
      </c>
      <c r="F37" s="40">
        <v>0</v>
      </c>
      <c r="G37" s="41">
        <v>0</v>
      </c>
      <c r="H37" s="40">
        <v>0</v>
      </c>
      <c r="I37" s="41">
        <v>0</v>
      </c>
      <c r="J37" s="40">
        <v>0</v>
      </c>
      <c r="K37" s="41">
        <v>0</v>
      </c>
      <c r="L37" s="40">
        <v>0</v>
      </c>
      <c r="M37" s="41">
        <v>0</v>
      </c>
      <c r="N37" s="40">
        <v>0</v>
      </c>
      <c r="O37" s="41">
        <v>0</v>
      </c>
      <c r="P37" s="40">
        <v>0</v>
      </c>
      <c r="Q37" s="41">
        <v>0</v>
      </c>
      <c r="R37" s="70">
        <v>0</v>
      </c>
      <c r="S37" s="66">
        <v>0</v>
      </c>
      <c r="T37" s="70">
        <v>0</v>
      </c>
      <c r="U37" s="66">
        <v>0</v>
      </c>
      <c r="V37" s="70">
        <v>0</v>
      </c>
      <c r="W37" s="66">
        <v>0</v>
      </c>
      <c r="X37" s="70">
        <v>0</v>
      </c>
      <c r="Y37" s="66">
        <v>0</v>
      </c>
      <c r="Z37" s="70">
        <v>0</v>
      </c>
      <c r="AA37" s="66">
        <v>0</v>
      </c>
      <c r="AB37" s="42">
        <f>SUMIF($D$2:$AA$2, "No. of Dwelling Units Approved", D37:AA37)</f>
        <v>0</v>
      </c>
      <c r="AC37" s="43">
        <f t="shared" ref="AC37" si="11">SUMIF($D$2:$AA$2, "Value of Approvals ($000)", D37:AA37)</f>
        <v>0</v>
      </c>
      <c r="AI37" s="219"/>
      <c r="AJ37" s="220"/>
      <c r="AK37" s="219"/>
      <c r="AO37" s="18"/>
    </row>
    <row r="38" spans="1:41" x14ac:dyDescent="0.2">
      <c r="A38" s="2"/>
      <c r="B38" s="2"/>
      <c r="C38" s="2" t="s">
        <v>19</v>
      </c>
      <c r="D38" s="40">
        <v>30</v>
      </c>
      <c r="E38" s="41">
        <v>6579</v>
      </c>
      <c r="F38" s="40">
        <v>18</v>
      </c>
      <c r="G38" s="41">
        <v>4696</v>
      </c>
      <c r="H38" s="40">
        <v>24</v>
      </c>
      <c r="I38" s="41">
        <v>5197</v>
      </c>
      <c r="J38" s="40">
        <v>19</v>
      </c>
      <c r="K38" s="41">
        <v>5141</v>
      </c>
      <c r="L38" s="40">
        <v>24</v>
      </c>
      <c r="M38" s="41">
        <v>6674</v>
      </c>
      <c r="N38" s="40">
        <v>18</v>
      </c>
      <c r="O38" s="41">
        <v>4023</v>
      </c>
      <c r="P38" s="40">
        <v>16</v>
      </c>
      <c r="Q38" s="41">
        <v>4025</v>
      </c>
      <c r="R38" s="70">
        <v>34</v>
      </c>
      <c r="S38" s="66">
        <v>7912</v>
      </c>
      <c r="T38" s="70">
        <v>27</v>
      </c>
      <c r="U38" s="66">
        <v>6196</v>
      </c>
      <c r="V38" s="70">
        <v>22</v>
      </c>
      <c r="W38" s="66">
        <v>5623</v>
      </c>
      <c r="X38" s="70">
        <v>29</v>
      </c>
      <c r="Y38" s="66">
        <v>7228</v>
      </c>
      <c r="Z38" s="70">
        <v>44</v>
      </c>
      <c r="AA38" s="66">
        <v>11346</v>
      </c>
      <c r="AB38" s="42">
        <f>SUMIF($D$2:$AA$2, "No. of Dwelling Units Approved", D38:AA38)</f>
        <v>305</v>
      </c>
      <c r="AC38" s="43">
        <f t="shared" si="0"/>
        <v>74640</v>
      </c>
      <c r="AI38" s="219"/>
      <c r="AJ38" s="220"/>
      <c r="AK38" s="220"/>
    </row>
    <row r="39" spans="1:41" x14ac:dyDescent="0.2">
      <c r="A39" s="2"/>
      <c r="B39" s="2"/>
      <c r="C39" s="2" t="s">
        <v>14</v>
      </c>
      <c r="D39" s="40" t="s">
        <v>22</v>
      </c>
      <c r="E39" s="41">
        <v>483</v>
      </c>
      <c r="F39" s="40" t="s">
        <v>22</v>
      </c>
      <c r="G39" s="41">
        <v>574</v>
      </c>
      <c r="H39" s="40" t="s">
        <v>22</v>
      </c>
      <c r="I39" s="41">
        <v>1290</v>
      </c>
      <c r="J39" s="40" t="s">
        <v>22</v>
      </c>
      <c r="K39" s="41">
        <v>377</v>
      </c>
      <c r="L39" s="40" t="s">
        <v>22</v>
      </c>
      <c r="M39" s="41">
        <v>1362</v>
      </c>
      <c r="N39" s="40" t="s">
        <v>22</v>
      </c>
      <c r="O39" s="41">
        <v>871</v>
      </c>
      <c r="P39" s="40" t="s">
        <v>22</v>
      </c>
      <c r="Q39" s="41">
        <v>284</v>
      </c>
      <c r="R39" s="70" t="s">
        <v>22</v>
      </c>
      <c r="S39" s="66">
        <v>827</v>
      </c>
      <c r="T39" s="70" t="s">
        <v>22</v>
      </c>
      <c r="U39" s="66">
        <v>1267</v>
      </c>
      <c r="V39" s="70" t="s">
        <v>22</v>
      </c>
      <c r="W39" s="66">
        <v>458</v>
      </c>
      <c r="X39" s="70" t="s">
        <v>22</v>
      </c>
      <c r="Y39" s="66">
        <v>1025</v>
      </c>
      <c r="Z39" s="70" t="s">
        <v>22</v>
      </c>
      <c r="AA39" s="66">
        <v>868</v>
      </c>
      <c r="AB39" s="42" t="s">
        <v>22</v>
      </c>
      <c r="AC39" s="43">
        <f t="shared" si="0"/>
        <v>9686</v>
      </c>
      <c r="AI39" s="219"/>
      <c r="AJ39" s="219"/>
      <c r="AK39" s="219"/>
      <c r="AO39" s="18"/>
    </row>
    <row r="40" spans="1:41" x14ac:dyDescent="0.2">
      <c r="A40" s="2"/>
      <c r="B40" s="2"/>
      <c r="C40" s="2" t="s">
        <v>15</v>
      </c>
      <c r="D40" s="40" t="s">
        <v>22</v>
      </c>
      <c r="E40" s="41">
        <v>7062</v>
      </c>
      <c r="F40" s="40" t="s">
        <v>22</v>
      </c>
      <c r="G40" s="41">
        <v>5269</v>
      </c>
      <c r="H40" s="40" t="s">
        <v>22</v>
      </c>
      <c r="I40" s="41">
        <v>6487</v>
      </c>
      <c r="J40" s="40" t="s">
        <v>22</v>
      </c>
      <c r="K40" s="41">
        <v>5517</v>
      </c>
      <c r="L40" s="40" t="s">
        <v>22</v>
      </c>
      <c r="M40" s="41">
        <v>8036</v>
      </c>
      <c r="N40" s="40" t="s">
        <v>22</v>
      </c>
      <c r="O40" s="41">
        <v>4894</v>
      </c>
      <c r="P40" s="40" t="s">
        <v>22</v>
      </c>
      <c r="Q40" s="41">
        <v>4309</v>
      </c>
      <c r="R40" s="70" t="s">
        <v>22</v>
      </c>
      <c r="S40" s="66">
        <v>8739</v>
      </c>
      <c r="T40" s="70" t="s">
        <v>22</v>
      </c>
      <c r="U40" s="66">
        <v>7463</v>
      </c>
      <c r="V40" s="70" t="s">
        <v>22</v>
      </c>
      <c r="W40" s="66">
        <v>6081</v>
      </c>
      <c r="X40" s="70" t="s">
        <v>22</v>
      </c>
      <c r="Y40" s="66">
        <v>8253</v>
      </c>
      <c r="Z40" s="70" t="s">
        <v>22</v>
      </c>
      <c r="AA40" s="66">
        <v>12214</v>
      </c>
      <c r="AB40" s="42" t="s">
        <v>22</v>
      </c>
      <c r="AC40" s="43">
        <f t="shared" si="0"/>
        <v>84324</v>
      </c>
      <c r="AI40" s="219"/>
      <c r="AK40" s="219"/>
    </row>
    <row r="41" spans="1:41" x14ac:dyDescent="0.2">
      <c r="A41" s="2"/>
      <c r="B41" s="2"/>
      <c r="C41" s="2" t="s">
        <v>16</v>
      </c>
      <c r="D41" s="40" t="s">
        <v>22</v>
      </c>
      <c r="E41" s="41">
        <v>1131</v>
      </c>
      <c r="F41" s="40" t="s">
        <v>22</v>
      </c>
      <c r="G41" s="41">
        <v>312</v>
      </c>
      <c r="H41" s="40" t="s">
        <v>22</v>
      </c>
      <c r="I41" s="41">
        <v>534</v>
      </c>
      <c r="J41" s="40" t="s">
        <v>22</v>
      </c>
      <c r="K41" s="41">
        <v>1050</v>
      </c>
      <c r="L41" s="40" t="s">
        <v>22</v>
      </c>
      <c r="M41" s="41">
        <v>7548</v>
      </c>
      <c r="N41" s="40" t="s">
        <v>22</v>
      </c>
      <c r="O41" s="41">
        <v>0</v>
      </c>
      <c r="P41" s="40" t="s">
        <v>22</v>
      </c>
      <c r="Q41" s="41">
        <v>1638</v>
      </c>
      <c r="R41" s="70" t="s">
        <v>22</v>
      </c>
      <c r="S41" s="66">
        <v>215</v>
      </c>
      <c r="T41" s="70" t="s">
        <v>22</v>
      </c>
      <c r="U41" s="66">
        <v>1488</v>
      </c>
      <c r="V41" s="70" t="s">
        <v>22</v>
      </c>
      <c r="W41" s="66">
        <v>1561</v>
      </c>
      <c r="X41" s="70" t="s">
        <v>22</v>
      </c>
      <c r="Y41" s="66">
        <v>784</v>
      </c>
      <c r="Z41" s="70" t="s">
        <v>22</v>
      </c>
      <c r="AA41" s="66">
        <v>7066</v>
      </c>
      <c r="AB41" s="42" t="s">
        <v>22</v>
      </c>
      <c r="AC41" s="43">
        <f t="shared" si="0"/>
        <v>23327</v>
      </c>
      <c r="AI41" s="219"/>
      <c r="AK41" s="219"/>
      <c r="AO41" s="18"/>
    </row>
    <row r="42" spans="1:41" x14ac:dyDescent="0.2">
      <c r="A42" s="2"/>
      <c r="B42" s="2"/>
      <c r="C42" s="2" t="s">
        <v>17</v>
      </c>
      <c r="D42" s="40" t="s">
        <v>22</v>
      </c>
      <c r="E42" s="41">
        <v>8193</v>
      </c>
      <c r="F42" s="40" t="s">
        <v>22</v>
      </c>
      <c r="G42" s="41">
        <v>5581</v>
      </c>
      <c r="H42" s="40" t="s">
        <v>22</v>
      </c>
      <c r="I42" s="41">
        <v>7022</v>
      </c>
      <c r="J42" s="40" t="s">
        <v>22</v>
      </c>
      <c r="K42" s="41">
        <v>6567</v>
      </c>
      <c r="L42" s="40" t="s">
        <v>22</v>
      </c>
      <c r="M42" s="41">
        <v>15583</v>
      </c>
      <c r="N42" s="40" t="s">
        <v>22</v>
      </c>
      <c r="O42" s="41">
        <v>4894</v>
      </c>
      <c r="P42" s="40" t="s">
        <v>22</v>
      </c>
      <c r="Q42" s="41">
        <v>5947</v>
      </c>
      <c r="R42" s="70" t="s">
        <v>22</v>
      </c>
      <c r="S42" s="66">
        <v>8954</v>
      </c>
      <c r="T42" s="70" t="s">
        <v>22</v>
      </c>
      <c r="U42" s="66">
        <v>8951</v>
      </c>
      <c r="V42" s="70" t="s">
        <v>22</v>
      </c>
      <c r="W42" s="66">
        <v>7642</v>
      </c>
      <c r="X42" s="70" t="s">
        <v>22</v>
      </c>
      <c r="Y42" s="66">
        <v>9037</v>
      </c>
      <c r="Z42" s="70" t="s">
        <v>22</v>
      </c>
      <c r="AA42" s="66">
        <v>19280</v>
      </c>
      <c r="AB42" s="42" t="s">
        <v>22</v>
      </c>
      <c r="AC42" s="43">
        <f t="shared" si="0"/>
        <v>107651</v>
      </c>
      <c r="AI42" s="219"/>
      <c r="AM42" s="219"/>
      <c r="AO42" s="18"/>
    </row>
    <row r="43" spans="1:41" x14ac:dyDescent="0.2">
      <c r="A43" s="10">
        <v>319</v>
      </c>
      <c r="B43" s="10" t="s">
        <v>32</v>
      </c>
      <c r="C43" s="10" t="s">
        <v>18</v>
      </c>
      <c r="D43" s="46">
        <f t="shared" ref="D43" si="12">D3+D11+D19+D27+D35</f>
        <v>113</v>
      </c>
      <c r="E43" s="46">
        <f t="shared" ref="E43:AA43" si="13">E3+E11+E19+E27+E35</f>
        <v>26818</v>
      </c>
      <c r="F43" s="46">
        <f t="shared" si="13"/>
        <v>102</v>
      </c>
      <c r="G43" s="46">
        <f t="shared" si="13"/>
        <v>28781</v>
      </c>
      <c r="H43" s="46">
        <f t="shared" si="13"/>
        <v>168</v>
      </c>
      <c r="I43" s="46">
        <f t="shared" si="13"/>
        <v>39074</v>
      </c>
      <c r="J43" s="46">
        <f t="shared" si="13"/>
        <v>142</v>
      </c>
      <c r="K43" s="46">
        <f t="shared" si="13"/>
        <v>34817</v>
      </c>
      <c r="L43" s="46">
        <f t="shared" si="13"/>
        <v>144</v>
      </c>
      <c r="M43" s="46">
        <f t="shared" si="13"/>
        <v>38242</v>
      </c>
      <c r="N43" s="46">
        <f t="shared" si="13"/>
        <v>127</v>
      </c>
      <c r="O43" s="46">
        <f t="shared" si="13"/>
        <v>29544</v>
      </c>
      <c r="P43" s="46">
        <f t="shared" si="13"/>
        <v>88</v>
      </c>
      <c r="Q43" s="46">
        <f t="shared" si="13"/>
        <v>23259</v>
      </c>
      <c r="R43" s="117">
        <f t="shared" si="13"/>
        <v>141</v>
      </c>
      <c r="S43" s="117">
        <f t="shared" si="13"/>
        <v>35509</v>
      </c>
      <c r="T43" s="117">
        <f t="shared" si="13"/>
        <v>139</v>
      </c>
      <c r="U43" s="117">
        <f t="shared" si="13"/>
        <v>35124</v>
      </c>
      <c r="V43" s="117">
        <f t="shared" si="13"/>
        <v>91</v>
      </c>
      <c r="W43" s="117">
        <f t="shared" si="13"/>
        <v>21861</v>
      </c>
      <c r="X43" s="117">
        <f t="shared" si="13"/>
        <v>123</v>
      </c>
      <c r="Y43" s="117">
        <f t="shared" si="13"/>
        <v>34154</v>
      </c>
      <c r="Z43" s="117">
        <f t="shared" si="13"/>
        <v>188</v>
      </c>
      <c r="AA43" s="117">
        <f t="shared" si="13"/>
        <v>48028</v>
      </c>
      <c r="AB43" s="46">
        <f>SUMIF($D$2:$AA$2, "No. of Dwelling Units Approved", D43:AA43)</f>
        <v>1566</v>
      </c>
      <c r="AC43" s="47">
        <f t="shared" ref="AC43:AC50" si="14">SUMIF($D$2:$AA$2, "Value of Approvals ($000)", D43:AA43)</f>
        <v>395211</v>
      </c>
      <c r="AI43" s="219"/>
      <c r="AO43" s="18"/>
    </row>
    <row r="44" spans="1:41" x14ac:dyDescent="0.2">
      <c r="A44" s="39"/>
      <c r="B44" s="10"/>
      <c r="C44" s="10" t="s">
        <v>109</v>
      </c>
      <c r="D44" s="46">
        <f>D4+D12+D20+D28+D36</f>
        <v>25</v>
      </c>
      <c r="E44" s="46">
        <f t="shared" ref="E44:AA44" si="15">E4+E12+E20+E28+E36</f>
        <v>4812</v>
      </c>
      <c r="F44" s="46">
        <f t="shared" si="15"/>
        <v>10</v>
      </c>
      <c r="G44" s="46">
        <f t="shared" si="15"/>
        <v>1807</v>
      </c>
      <c r="H44" s="46">
        <f t="shared" si="15"/>
        <v>14</v>
      </c>
      <c r="I44" s="46">
        <f t="shared" si="15"/>
        <v>3051</v>
      </c>
      <c r="J44" s="46">
        <f t="shared" si="15"/>
        <v>4</v>
      </c>
      <c r="K44" s="46">
        <f t="shared" si="15"/>
        <v>609</v>
      </c>
      <c r="L44" s="46">
        <f t="shared" si="15"/>
        <v>14</v>
      </c>
      <c r="M44" s="46">
        <f t="shared" si="15"/>
        <v>2382</v>
      </c>
      <c r="N44" s="46">
        <f t="shared" si="15"/>
        <v>6</v>
      </c>
      <c r="O44" s="46">
        <f t="shared" si="15"/>
        <v>785</v>
      </c>
      <c r="P44" s="46">
        <f t="shared" si="15"/>
        <v>14</v>
      </c>
      <c r="Q44" s="46">
        <f t="shared" si="15"/>
        <v>1833</v>
      </c>
      <c r="R44" s="117">
        <f t="shared" si="15"/>
        <v>19</v>
      </c>
      <c r="S44" s="117">
        <f t="shared" si="15"/>
        <v>3198</v>
      </c>
      <c r="T44" s="117">
        <f t="shared" si="15"/>
        <v>8</v>
      </c>
      <c r="U44" s="117">
        <f t="shared" si="15"/>
        <v>1287</v>
      </c>
      <c r="V44" s="117">
        <f t="shared" si="15"/>
        <v>2</v>
      </c>
      <c r="W44" s="117">
        <f t="shared" si="15"/>
        <v>325</v>
      </c>
      <c r="X44" s="117">
        <f t="shared" si="15"/>
        <v>8</v>
      </c>
      <c r="Y44" s="117">
        <f t="shared" si="15"/>
        <v>2430</v>
      </c>
      <c r="Z44" s="117">
        <f t="shared" si="15"/>
        <v>4</v>
      </c>
      <c r="AA44" s="117">
        <f t="shared" si="15"/>
        <v>1200</v>
      </c>
      <c r="AB44" s="46">
        <f t="shared" ref="AB44:AB46" si="16">SUMIF($D$2:$AA$2, "No. of Dwelling Units Approved", D44:AA44)</f>
        <v>128</v>
      </c>
      <c r="AC44" s="47">
        <f t="shared" si="14"/>
        <v>23719</v>
      </c>
      <c r="AK44" s="219"/>
      <c r="AM44" s="219"/>
      <c r="AO44" s="18"/>
    </row>
    <row r="45" spans="1:41" x14ac:dyDescent="0.2">
      <c r="A45" s="39"/>
      <c r="B45" s="10"/>
      <c r="C45" s="10" t="s">
        <v>110</v>
      </c>
      <c r="D45" s="46">
        <f>D5+D13+D21+D29+D37</f>
        <v>0</v>
      </c>
      <c r="E45" s="46">
        <f t="shared" ref="E45:AA45" si="17">E5+E13+E21+E29+E37</f>
        <v>0</v>
      </c>
      <c r="F45" s="46">
        <f t="shared" si="17"/>
        <v>0</v>
      </c>
      <c r="G45" s="46">
        <f t="shared" si="17"/>
        <v>0</v>
      </c>
      <c r="H45" s="46">
        <f t="shared" si="17"/>
        <v>0</v>
      </c>
      <c r="I45" s="46">
        <f t="shared" si="17"/>
        <v>0</v>
      </c>
      <c r="J45" s="46">
        <f t="shared" si="17"/>
        <v>0</v>
      </c>
      <c r="K45" s="46">
        <f t="shared" si="17"/>
        <v>0</v>
      </c>
      <c r="L45" s="46">
        <f t="shared" si="17"/>
        <v>0</v>
      </c>
      <c r="M45" s="46">
        <f t="shared" si="17"/>
        <v>0</v>
      </c>
      <c r="N45" s="46">
        <f t="shared" si="17"/>
        <v>0</v>
      </c>
      <c r="O45" s="46">
        <f t="shared" si="17"/>
        <v>0</v>
      </c>
      <c r="P45" s="46">
        <f t="shared" si="17"/>
        <v>0</v>
      </c>
      <c r="Q45" s="46">
        <f t="shared" si="17"/>
        <v>0</v>
      </c>
      <c r="R45" s="117">
        <f t="shared" si="17"/>
        <v>0</v>
      </c>
      <c r="S45" s="117">
        <f t="shared" si="17"/>
        <v>0</v>
      </c>
      <c r="T45" s="117">
        <f t="shared" si="17"/>
        <v>0</v>
      </c>
      <c r="U45" s="117">
        <f t="shared" si="17"/>
        <v>0</v>
      </c>
      <c r="V45" s="117">
        <f t="shared" si="17"/>
        <v>0</v>
      </c>
      <c r="W45" s="117">
        <f t="shared" si="17"/>
        <v>0</v>
      </c>
      <c r="X45" s="117">
        <f t="shared" si="17"/>
        <v>0</v>
      </c>
      <c r="Y45" s="117">
        <f t="shared" si="17"/>
        <v>0</v>
      </c>
      <c r="Z45" s="117">
        <f t="shared" si="17"/>
        <v>0</v>
      </c>
      <c r="AA45" s="117">
        <f t="shared" si="17"/>
        <v>0</v>
      </c>
      <c r="AB45" s="46">
        <f t="shared" ref="AB45" si="18">SUMIF($D$2:$AA$2, "No. of Dwelling Units Approved", D45:AA45)</f>
        <v>0</v>
      </c>
      <c r="AC45" s="47">
        <f t="shared" ref="AC45" si="19">SUMIF($D$2:$AA$2, "Value of Approvals ($000)", D45:AA45)</f>
        <v>0</v>
      </c>
      <c r="AK45" s="219"/>
      <c r="AM45" s="219"/>
      <c r="AO45" s="18"/>
    </row>
    <row r="46" spans="1:41" x14ac:dyDescent="0.2">
      <c r="A46" s="39"/>
      <c r="B46" s="10"/>
      <c r="C46" s="10" t="s">
        <v>19</v>
      </c>
      <c r="D46" s="46">
        <f>D6+D14+D22+D30+D38</f>
        <v>138</v>
      </c>
      <c r="E46" s="46">
        <f t="shared" ref="E46:AA46" si="20">E6+E14+E22+E30+E38</f>
        <v>31630</v>
      </c>
      <c r="F46" s="46">
        <f t="shared" si="20"/>
        <v>112</v>
      </c>
      <c r="G46" s="46">
        <f t="shared" si="20"/>
        <v>30588</v>
      </c>
      <c r="H46" s="46">
        <f t="shared" si="20"/>
        <v>182</v>
      </c>
      <c r="I46" s="46">
        <f t="shared" si="20"/>
        <v>42125</v>
      </c>
      <c r="J46" s="46">
        <f t="shared" si="20"/>
        <v>146</v>
      </c>
      <c r="K46" s="46">
        <f t="shared" si="20"/>
        <v>35426</v>
      </c>
      <c r="L46" s="46">
        <f t="shared" si="20"/>
        <v>158</v>
      </c>
      <c r="M46" s="46">
        <f t="shared" si="20"/>
        <v>40624</v>
      </c>
      <c r="N46" s="46">
        <f t="shared" si="20"/>
        <v>133</v>
      </c>
      <c r="O46" s="46">
        <f t="shared" si="20"/>
        <v>30329</v>
      </c>
      <c r="P46" s="46">
        <f t="shared" si="20"/>
        <v>102</v>
      </c>
      <c r="Q46" s="46">
        <f t="shared" si="20"/>
        <v>25092</v>
      </c>
      <c r="R46" s="117">
        <f t="shared" si="20"/>
        <v>160</v>
      </c>
      <c r="S46" s="117">
        <f t="shared" si="20"/>
        <v>38707</v>
      </c>
      <c r="T46" s="117">
        <f t="shared" si="20"/>
        <v>147</v>
      </c>
      <c r="U46" s="117">
        <f t="shared" si="20"/>
        <v>36411</v>
      </c>
      <c r="V46" s="117">
        <f t="shared" si="20"/>
        <v>93</v>
      </c>
      <c r="W46" s="117">
        <f t="shared" si="20"/>
        <v>22187</v>
      </c>
      <c r="X46" s="117">
        <f t="shared" si="20"/>
        <v>131</v>
      </c>
      <c r="Y46" s="117">
        <f t="shared" si="20"/>
        <v>36584</v>
      </c>
      <c r="Z46" s="117">
        <f t="shared" si="20"/>
        <v>192</v>
      </c>
      <c r="AA46" s="117">
        <f t="shared" si="20"/>
        <v>49228</v>
      </c>
      <c r="AB46" s="46">
        <f t="shared" si="16"/>
        <v>1694</v>
      </c>
      <c r="AC46" s="47">
        <f t="shared" si="14"/>
        <v>418931</v>
      </c>
      <c r="AI46" s="219"/>
      <c r="AK46" s="219"/>
      <c r="AM46" s="219"/>
      <c r="AO46" s="18"/>
    </row>
    <row r="47" spans="1:41" x14ac:dyDescent="0.2">
      <c r="A47" s="39"/>
      <c r="B47" s="10"/>
      <c r="C47" s="10" t="s">
        <v>14</v>
      </c>
      <c r="D47" s="46" t="s">
        <v>22</v>
      </c>
      <c r="E47" s="47">
        <f>E7+E15+E23+E31+E39</f>
        <v>3998</v>
      </c>
      <c r="F47" s="46" t="s">
        <v>22</v>
      </c>
      <c r="G47" s="47">
        <f>G7+G15+G23+G31+G39</f>
        <v>4023</v>
      </c>
      <c r="H47" s="46" t="s">
        <v>22</v>
      </c>
      <c r="I47" s="47">
        <f>I7+I15+I23+I31+I39</f>
        <v>4983</v>
      </c>
      <c r="J47" s="46" t="s">
        <v>22</v>
      </c>
      <c r="K47" s="47">
        <f>K7+K15+K23+K31+K39</f>
        <v>4825</v>
      </c>
      <c r="L47" s="46" t="s">
        <v>22</v>
      </c>
      <c r="M47" s="47">
        <f>M7+M15+M23+M31+M39</f>
        <v>5533</v>
      </c>
      <c r="N47" s="46" t="s">
        <v>22</v>
      </c>
      <c r="O47" s="47">
        <f>O7+O15+O23+O31+O39</f>
        <v>3230</v>
      </c>
      <c r="P47" s="46" t="s">
        <v>22</v>
      </c>
      <c r="Q47" s="47">
        <f>Q7+Q15+Q23+Q31+Q39</f>
        <v>2480</v>
      </c>
      <c r="R47" s="117" t="s">
        <v>22</v>
      </c>
      <c r="S47" s="118">
        <f>S7+S15+S23+S31+S39</f>
        <v>4508</v>
      </c>
      <c r="T47" s="117" t="s">
        <v>22</v>
      </c>
      <c r="U47" s="118">
        <f>U15+U23+U31+U39</f>
        <v>5168</v>
      </c>
      <c r="V47" s="117" t="s">
        <v>22</v>
      </c>
      <c r="W47" s="118">
        <f>W15+W23+W31+W39</f>
        <v>2878</v>
      </c>
      <c r="X47" s="117" t="s">
        <v>22</v>
      </c>
      <c r="Y47" s="118">
        <f>Y15+Y23+Y31+Y39</f>
        <v>3158</v>
      </c>
      <c r="Z47" s="117" t="s">
        <v>22</v>
      </c>
      <c r="AA47" s="118">
        <f>AA15+AA23+AA31+AA39</f>
        <v>3719</v>
      </c>
      <c r="AB47" s="46" t="s">
        <v>22</v>
      </c>
      <c r="AC47" s="47">
        <f t="shared" si="14"/>
        <v>48503</v>
      </c>
      <c r="AK47" s="219"/>
    </row>
    <row r="48" spans="1:41" x14ac:dyDescent="0.2">
      <c r="A48" s="39"/>
      <c r="B48" s="10"/>
      <c r="C48" s="10" t="s">
        <v>15</v>
      </c>
      <c r="D48" s="46" t="s">
        <v>22</v>
      </c>
      <c r="E48" s="47">
        <f>E8+E16+E24+E32+E40</f>
        <v>35628</v>
      </c>
      <c r="F48" s="46" t="s">
        <v>22</v>
      </c>
      <c r="G48" s="47">
        <f>G8+G16+G24+G32+G40</f>
        <v>34609</v>
      </c>
      <c r="H48" s="46" t="s">
        <v>22</v>
      </c>
      <c r="I48" s="47">
        <f>I8+I16+I24+I32+I40</f>
        <v>47107</v>
      </c>
      <c r="J48" s="46" t="s">
        <v>22</v>
      </c>
      <c r="K48" s="47">
        <f>K8+K16+K24+K32+K40</f>
        <v>40250</v>
      </c>
      <c r="L48" s="46" t="s">
        <v>22</v>
      </c>
      <c r="M48" s="47">
        <f>M8+M16+M24+M32+M40</f>
        <v>46159</v>
      </c>
      <c r="N48" s="46" t="s">
        <v>22</v>
      </c>
      <c r="O48" s="47">
        <f>O8+O16+O24+O32+O40</f>
        <v>33559</v>
      </c>
      <c r="P48" s="46" t="s">
        <v>22</v>
      </c>
      <c r="Q48" s="47">
        <f>Q8+Q16+Q24+Q32+Q40</f>
        <v>27573</v>
      </c>
      <c r="R48" s="117" t="s">
        <v>22</v>
      </c>
      <c r="S48" s="118">
        <f>S8+S16+S24+S32+S40</f>
        <v>43215</v>
      </c>
      <c r="T48" s="117" t="s">
        <v>22</v>
      </c>
      <c r="U48" s="118">
        <f>U16+U24+U32+U40</f>
        <v>33301</v>
      </c>
      <c r="V48" s="117" t="s">
        <v>22</v>
      </c>
      <c r="W48" s="118">
        <f>W16+W24+W32+W40</f>
        <v>19997</v>
      </c>
      <c r="X48" s="117" t="s">
        <v>22</v>
      </c>
      <c r="Y48" s="118">
        <f>Y16+Y24+Y32+Y40</f>
        <v>25511</v>
      </c>
      <c r="Z48" s="117" t="s">
        <v>22</v>
      </c>
      <c r="AA48" s="118">
        <f>AA16+AA24+AA32+AA40</f>
        <v>42275</v>
      </c>
      <c r="AB48" s="46" t="s">
        <v>22</v>
      </c>
      <c r="AC48" s="47">
        <f t="shared" si="14"/>
        <v>429184</v>
      </c>
      <c r="AI48" s="219"/>
      <c r="AM48" s="219"/>
      <c r="AO48" s="18"/>
    </row>
    <row r="49" spans="1:41" x14ac:dyDescent="0.2">
      <c r="A49" s="39"/>
      <c r="B49" s="10"/>
      <c r="C49" s="10" t="s">
        <v>16</v>
      </c>
      <c r="D49" s="46" t="s">
        <v>22</v>
      </c>
      <c r="E49" s="47">
        <f>E9+E17+E25+E33+E41</f>
        <v>27606</v>
      </c>
      <c r="F49" s="46" t="s">
        <v>22</v>
      </c>
      <c r="G49" s="47">
        <f>G9+G17+G25+G33+G41</f>
        <v>17040</v>
      </c>
      <c r="H49" s="46" t="s">
        <v>22</v>
      </c>
      <c r="I49" s="47">
        <f>I9+I17+I25+I33+I41</f>
        <v>4904</v>
      </c>
      <c r="J49" s="46" t="s">
        <v>22</v>
      </c>
      <c r="K49" s="47">
        <f>K9+K17+K25+K33+K41</f>
        <v>12485</v>
      </c>
      <c r="L49" s="46" t="s">
        <v>22</v>
      </c>
      <c r="M49" s="47">
        <f>M9+M17+M25+M33+M41</f>
        <v>27073</v>
      </c>
      <c r="N49" s="46" t="s">
        <v>22</v>
      </c>
      <c r="O49" s="47">
        <f>O9+O17+O25+O33+O41</f>
        <v>3097</v>
      </c>
      <c r="P49" s="46" t="s">
        <v>22</v>
      </c>
      <c r="Q49" s="47">
        <f>Q9+Q17+Q25+Q33+Q41</f>
        <v>5747</v>
      </c>
      <c r="R49" s="117" t="s">
        <v>22</v>
      </c>
      <c r="S49" s="118">
        <f>S9+S17+S25+S33+S41</f>
        <v>18114</v>
      </c>
      <c r="T49" s="117" t="s">
        <v>22</v>
      </c>
      <c r="U49" s="118">
        <f>U17+U25+U33+U41</f>
        <v>5370</v>
      </c>
      <c r="V49" s="117" t="s">
        <v>22</v>
      </c>
      <c r="W49" s="118">
        <f>W17+W25+W33+W41</f>
        <v>8664</v>
      </c>
      <c r="X49" s="117" t="s">
        <v>22</v>
      </c>
      <c r="Y49" s="118">
        <f>Y17+Y25+Y33+Y41</f>
        <v>6112</v>
      </c>
      <c r="Z49" s="117" t="s">
        <v>22</v>
      </c>
      <c r="AA49" s="118">
        <f>AA17+AA25+AA33+AA41</f>
        <v>12818</v>
      </c>
      <c r="AB49" s="46" t="s">
        <v>22</v>
      </c>
      <c r="AC49" s="47">
        <f t="shared" si="14"/>
        <v>149030</v>
      </c>
    </row>
    <row r="50" spans="1:41" x14ac:dyDescent="0.2">
      <c r="A50" s="39"/>
      <c r="B50" s="10"/>
      <c r="C50" s="10" t="s">
        <v>17</v>
      </c>
      <c r="D50" s="46" t="s">
        <v>22</v>
      </c>
      <c r="E50" s="47">
        <f>E10+E18+E26+E34+E42</f>
        <v>63235</v>
      </c>
      <c r="F50" s="46" t="s">
        <v>22</v>
      </c>
      <c r="G50" s="47">
        <f>G10+G18+G26+G34+G42</f>
        <v>51650</v>
      </c>
      <c r="H50" s="46" t="s">
        <v>22</v>
      </c>
      <c r="I50" s="47">
        <f>I10+I18+I26+I34+I42</f>
        <v>52013</v>
      </c>
      <c r="J50" s="46" t="s">
        <v>22</v>
      </c>
      <c r="K50" s="47">
        <f>K10+K18+K26+K34+K42</f>
        <v>52735</v>
      </c>
      <c r="L50" s="46" t="s">
        <v>22</v>
      </c>
      <c r="M50" s="47">
        <f>M10+M18+M26+M34+M42</f>
        <v>73230</v>
      </c>
      <c r="N50" s="46" t="s">
        <v>22</v>
      </c>
      <c r="O50" s="47">
        <f>O10+O18+O26+O34+O42</f>
        <v>36656</v>
      </c>
      <c r="P50" s="46" t="s">
        <v>22</v>
      </c>
      <c r="Q50" s="47">
        <f>Q10+Q18+Q26+Q34+Q42</f>
        <v>33319</v>
      </c>
      <c r="R50" s="117" t="s">
        <v>22</v>
      </c>
      <c r="S50" s="118">
        <f>S10+S18+S26+S34+S42</f>
        <v>61328</v>
      </c>
      <c r="T50" s="117" t="s">
        <v>22</v>
      </c>
      <c r="U50" s="118">
        <f>U18+U26+U34+U42</f>
        <v>38671</v>
      </c>
      <c r="V50" s="117" t="s">
        <v>22</v>
      </c>
      <c r="W50" s="118">
        <f>W18+W26+W34+W42</f>
        <v>28661</v>
      </c>
      <c r="X50" s="117" t="s">
        <v>22</v>
      </c>
      <c r="Y50" s="118">
        <f>Y18+Y26+Y34+Y42</f>
        <v>31623</v>
      </c>
      <c r="Z50" s="117" t="s">
        <v>22</v>
      </c>
      <c r="AA50" s="118">
        <f>AA18+AA26+AA34+AA42</f>
        <v>55093</v>
      </c>
      <c r="AB50" s="46" t="s">
        <v>22</v>
      </c>
      <c r="AC50" s="47">
        <f t="shared" si="14"/>
        <v>578214</v>
      </c>
      <c r="AM50" s="219"/>
      <c r="AO50" s="18"/>
    </row>
    <row r="51" spans="1:41" s="36" customFormat="1" x14ac:dyDescent="0.2">
      <c r="A51" s="34"/>
      <c r="B51" s="35"/>
      <c r="C51" s="35"/>
      <c r="D51" s="102"/>
      <c r="E51" s="58"/>
      <c r="F51" s="102"/>
      <c r="G51" s="58"/>
      <c r="H51" s="102"/>
      <c r="I51" s="58"/>
      <c r="J51" s="102"/>
      <c r="K51" s="58"/>
      <c r="L51" s="102"/>
      <c r="M51" s="58"/>
      <c r="N51" s="102"/>
      <c r="O51" s="58"/>
      <c r="P51" s="102"/>
      <c r="Q51" s="58"/>
      <c r="R51" s="138"/>
      <c r="S51" s="139"/>
      <c r="T51" s="138"/>
      <c r="U51" s="139"/>
      <c r="V51" s="138"/>
      <c r="W51" s="139"/>
      <c r="X51" s="138"/>
      <c r="Y51" s="139"/>
      <c r="Z51" s="138"/>
      <c r="AA51" s="139"/>
      <c r="AB51" s="102"/>
      <c r="AC51" s="58"/>
      <c r="AD51" s="217"/>
      <c r="AE51" s="217"/>
      <c r="AF51" s="217"/>
      <c r="AG51" s="217"/>
      <c r="AH51" s="217"/>
      <c r="AI51" s="217"/>
      <c r="AJ51" s="217"/>
      <c r="AK51" s="217"/>
      <c r="AL51" s="217"/>
      <c r="AM51" s="219"/>
      <c r="AN51" s="217"/>
      <c r="AO51" s="37"/>
    </row>
    <row r="52" spans="1:41" x14ac:dyDescent="0.2">
      <c r="A52" s="8" t="s">
        <v>70</v>
      </c>
      <c r="B52" s="8"/>
      <c r="C52" s="8"/>
      <c r="D52" s="77"/>
      <c r="E52" s="59"/>
      <c r="F52" s="77"/>
      <c r="G52" s="59"/>
      <c r="H52" s="59"/>
      <c r="I52" s="59"/>
      <c r="J52" s="59"/>
      <c r="K52" s="59"/>
      <c r="L52" s="59"/>
      <c r="M52" s="59"/>
      <c r="N52" s="59"/>
      <c r="O52" s="59"/>
      <c r="P52" s="59"/>
      <c r="Q52" s="59"/>
      <c r="R52" s="129"/>
      <c r="S52" s="129"/>
      <c r="T52" s="129"/>
      <c r="U52" s="129"/>
      <c r="V52" s="129"/>
      <c r="W52" s="129"/>
      <c r="X52" s="129"/>
      <c r="Y52" s="129"/>
      <c r="Z52" s="130"/>
      <c r="AA52" s="130"/>
      <c r="AB52" s="77"/>
      <c r="AC52" s="77"/>
      <c r="AM52" s="219"/>
      <c r="AO52" s="18"/>
    </row>
    <row r="53" spans="1:41" x14ac:dyDescent="0.2">
      <c r="A53" s="33"/>
      <c r="B53" s="2" t="s">
        <v>76</v>
      </c>
      <c r="C53" s="2" t="s">
        <v>18</v>
      </c>
      <c r="D53" s="40">
        <v>3</v>
      </c>
      <c r="E53" s="41">
        <v>918</v>
      </c>
      <c r="F53" s="40">
        <v>3</v>
      </c>
      <c r="G53" s="41">
        <v>770</v>
      </c>
      <c r="H53" s="40">
        <v>10</v>
      </c>
      <c r="I53" s="41">
        <v>2904</v>
      </c>
      <c r="J53" s="40">
        <v>4</v>
      </c>
      <c r="K53" s="41">
        <v>607</v>
      </c>
      <c r="L53" s="40">
        <v>8</v>
      </c>
      <c r="M53" s="41">
        <v>2168</v>
      </c>
      <c r="N53" s="40">
        <v>6</v>
      </c>
      <c r="O53" s="41">
        <v>1761</v>
      </c>
      <c r="P53" s="40">
        <v>3</v>
      </c>
      <c r="Q53" s="41">
        <v>471</v>
      </c>
      <c r="R53" s="70">
        <v>12</v>
      </c>
      <c r="S53" s="66">
        <v>3546</v>
      </c>
      <c r="T53" s="70">
        <v>8</v>
      </c>
      <c r="U53" s="66">
        <v>1529</v>
      </c>
      <c r="V53" s="70">
        <v>2</v>
      </c>
      <c r="W53" s="66">
        <v>448</v>
      </c>
      <c r="X53" s="70">
        <v>2</v>
      </c>
      <c r="Y53" s="66">
        <v>629</v>
      </c>
      <c r="Z53" s="70">
        <v>7</v>
      </c>
      <c r="AA53" s="66">
        <v>1625</v>
      </c>
      <c r="AB53" s="42">
        <f>SUMIF($D$2:$AA$2, "No. of Dwelling Units Approved", D53:AA53)</f>
        <v>68</v>
      </c>
      <c r="AC53" s="43">
        <f t="shared" ref="AC53:AC59" si="21">SUMIF($D$2:$AA$2, "Value of Approvals ($000)", D53:AA53)</f>
        <v>17376</v>
      </c>
    </row>
    <row r="54" spans="1:41" x14ac:dyDescent="0.2">
      <c r="A54" s="33"/>
      <c r="B54" s="2"/>
      <c r="C54" s="2" t="s">
        <v>109</v>
      </c>
      <c r="D54" s="40">
        <v>0</v>
      </c>
      <c r="E54" s="41">
        <v>0</v>
      </c>
      <c r="F54" s="40">
        <v>0</v>
      </c>
      <c r="G54" s="41">
        <v>0</v>
      </c>
      <c r="H54" s="40">
        <v>0</v>
      </c>
      <c r="I54" s="41">
        <v>0</v>
      </c>
      <c r="J54" s="40">
        <v>0</v>
      </c>
      <c r="K54" s="41">
        <v>0</v>
      </c>
      <c r="L54" s="40">
        <v>0</v>
      </c>
      <c r="M54" s="41">
        <v>0</v>
      </c>
      <c r="N54" s="40">
        <v>2</v>
      </c>
      <c r="O54" s="41">
        <v>273</v>
      </c>
      <c r="P54" s="40">
        <v>0</v>
      </c>
      <c r="Q54" s="41">
        <v>0</v>
      </c>
      <c r="R54" s="70">
        <v>0</v>
      </c>
      <c r="S54" s="66">
        <v>0</v>
      </c>
      <c r="T54" s="70">
        <v>0</v>
      </c>
      <c r="U54" s="66">
        <v>0</v>
      </c>
      <c r="V54" s="70">
        <v>0</v>
      </c>
      <c r="W54" s="66">
        <v>0</v>
      </c>
      <c r="X54" s="70">
        <v>0</v>
      </c>
      <c r="Y54" s="66">
        <v>0</v>
      </c>
      <c r="Z54" s="70">
        <v>0</v>
      </c>
      <c r="AA54" s="66">
        <v>0</v>
      </c>
      <c r="AB54" s="42">
        <f t="shared" ref="AB54:AB56" si="22">SUMIF($D$2:$AA$2, "No. of Dwelling Units Approved", D54:AA54)</f>
        <v>2</v>
      </c>
      <c r="AC54" s="43">
        <f t="shared" si="21"/>
        <v>273</v>
      </c>
    </row>
    <row r="55" spans="1:41" x14ac:dyDescent="0.2">
      <c r="A55" s="33"/>
      <c r="B55" s="2"/>
      <c r="C55" s="2" t="s">
        <v>110</v>
      </c>
      <c r="D55" s="40">
        <v>0</v>
      </c>
      <c r="E55" s="41">
        <v>0</v>
      </c>
      <c r="F55" s="40">
        <v>0</v>
      </c>
      <c r="G55" s="41">
        <v>0</v>
      </c>
      <c r="H55" s="40">
        <v>0</v>
      </c>
      <c r="I55" s="41">
        <v>0</v>
      </c>
      <c r="J55" s="40">
        <v>0</v>
      </c>
      <c r="K55" s="41">
        <v>0</v>
      </c>
      <c r="L55" s="40">
        <v>0</v>
      </c>
      <c r="M55" s="41">
        <v>0</v>
      </c>
      <c r="N55" s="40">
        <v>0</v>
      </c>
      <c r="O55" s="41">
        <v>0</v>
      </c>
      <c r="P55" s="40">
        <v>0</v>
      </c>
      <c r="Q55" s="41">
        <v>0</v>
      </c>
      <c r="R55" s="70">
        <v>0</v>
      </c>
      <c r="S55" s="66">
        <v>0</v>
      </c>
      <c r="T55" s="70">
        <v>0</v>
      </c>
      <c r="U55" s="66">
        <v>0</v>
      </c>
      <c r="V55" s="70">
        <v>0</v>
      </c>
      <c r="W55" s="66">
        <v>0</v>
      </c>
      <c r="X55" s="70">
        <v>0</v>
      </c>
      <c r="Y55" s="66">
        <v>0</v>
      </c>
      <c r="Z55" s="70">
        <v>0</v>
      </c>
      <c r="AA55" s="66">
        <v>0</v>
      </c>
      <c r="AB55" s="42">
        <f t="shared" ref="AB55" si="23">SUMIF($D$2:$AA$2, "No. of Dwelling Units Approved", D55:AA55)</f>
        <v>0</v>
      </c>
      <c r="AC55" s="43">
        <f t="shared" ref="AC55" si="24">SUMIF($D$2:$AA$2, "Value of Approvals ($000)", D55:AA55)</f>
        <v>0</v>
      </c>
    </row>
    <row r="56" spans="1:41" x14ac:dyDescent="0.2">
      <c r="A56" s="33"/>
      <c r="B56" s="2"/>
      <c r="C56" s="2" t="s">
        <v>19</v>
      </c>
      <c r="D56" s="40">
        <v>3</v>
      </c>
      <c r="E56" s="41">
        <v>918</v>
      </c>
      <c r="F56" s="40">
        <v>3</v>
      </c>
      <c r="G56" s="41">
        <v>770</v>
      </c>
      <c r="H56" s="40">
        <v>10</v>
      </c>
      <c r="I56" s="41">
        <v>2904</v>
      </c>
      <c r="J56" s="40">
        <v>4</v>
      </c>
      <c r="K56" s="41">
        <v>607</v>
      </c>
      <c r="L56" s="40">
        <v>8</v>
      </c>
      <c r="M56" s="41">
        <v>2168</v>
      </c>
      <c r="N56" s="40">
        <v>8</v>
      </c>
      <c r="O56" s="41">
        <v>2034</v>
      </c>
      <c r="P56" s="40">
        <v>3</v>
      </c>
      <c r="Q56" s="41">
        <v>471</v>
      </c>
      <c r="R56" s="70">
        <v>12</v>
      </c>
      <c r="S56" s="66">
        <v>3546</v>
      </c>
      <c r="T56" s="70">
        <v>8</v>
      </c>
      <c r="U56" s="66">
        <v>1529</v>
      </c>
      <c r="V56" s="70">
        <v>2</v>
      </c>
      <c r="W56" s="66">
        <v>448</v>
      </c>
      <c r="X56" s="70">
        <v>2</v>
      </c>
      <c r="Y56" s="66">
        <v>629</v>
      </c>
      <c r="Z56" s="70">
        <v>7</v>
      </c>
      <c r="AA56" s="66">
        <v>1625</v>
      </c>
      <c r="AB56" s="42">
        <f t="shared" si="22"/>
        <v>70</v>
      </c>
      <c r="AC56" s="43">
        <f t="shared" si="21"/>
        <v>17649</v>
      </c>
    </row>
    <row r="57" spans="1:41" x14ac:dyDescent="0.2">
      <c r="A57" s="33"/>
      <c r="B57" s="2"/>
      <c r="C57" s="2" t="s">
        <v>14</v>
      </c>
      <c r="D57" s="40" t="s">
        <v>22</v>
      </c>
      <c r="E57" s="41">
        <v>739</v>
      </c>
      <c r="F57" s="40" t="s">
        <v>22</v>
      </c>
      <c r="G57" s="41">
        <v>286</v>
      </c>
      <c r="H57" s="40" t="s">
        <v>22</v>
      </c>
      <c r="I57" s="41">
        <v>333</v>
      </c>
      <c r="J57" s="40" t="s">
        <v>22</v>
      </c>
      <c r="K57" s="41">
        <v>625</v>
      </c>
      <c r="L57" s="40" t="s">
        <v>22</v>
      </c>
      <c r="M57" s="41">
        <v>739</v>
      </c>
      <c r="N57" s="40" t="s">
        <v>22</v>
      </c>
      <c r="O57" s="41">
        <v>223</v>
      </c>
      <c r="P57" s="40" t="s">
        <v>22</v>
      </c>
      <c r="Q57" s="41">
        <v>96</v>
      </c>
      <c r="R57" s="70" t="s">
        <v>22</v>
      </c>
      <c r="S57" s="66">
        <v>433</v>
      </c>
      <c r="T57" s="70" t="s">
        <v>22</v>
      </c>
      <c r="U57" s="66">
        <v>431</v>
      </c>
      <c r="V57" s="70" t="s">
        <v>22</v>
      </c>
      <c r="W57" s="66">
        <v>349</v>
      </c>
      <c r="X57" s="70" t="s">
        <v>22</v>
      </c>
      <c r="Y57" s="66">
        <v>559</v>
      </c>
      <c r="Z57" s="70" t="s">
        <v>22</v>
      </c>
      <c r="AA57" s="66">
        <v>227</v>
      </c>
      <c r="AB57" s="42" t="s">
        <v>22</v>
      </c>
      <c r="AC57" s="43">
        <f t="shared" si="21"/>
        <v>5040</v>
      </c>
    </row>
    <row r="58" spans="1:41" x14ac:dyDescent="0.2">
      <c r="A58" s="33"/>
      <c r="B58" s="2"/>
      <c r="C58" s="2" t="s">
        <v>15</v>
      </c>
      <c r="D58" s="40" t="s">
        <v>22</v>
      </c>
      <c r="E58" s="41">
        <v>1657</v>
      </c>
      <c r="F58" s="40" t="s">
        <v>22</v>
      </c>
      <c r="G58" s="41">
        <v>1056</v>
      </c>
      <c r="H58" s="40" t="s">
        <v>22</v>
      </c>
      <c r="I58" s="41">
        <v>3238</v>
      </c>
      <c r="J58" s="40" t="s">
        <v>22</v>
      </c>
      <c r="K58" s="41">
        <v>1232</v>
      </c>
      <c r="L58" s="40" t="s">
        <v>22</v>
      </c>
      <c r="M58" s="41">
        <v>2907</v>
      </c>
      <c r="N58" s="40" t="s">
        <v>22</v>
      </c>
      <c r="O58" s="41">
        <v>2256</v>
      </c>
      <c r="P58" s="40" t="s">
        <v>22</v>
      </c>
      <c r="Q58" s="41">
        <v>567</v>
      </c>
      <c r="R58" s="70" t="s">
        <v>22</v>
      </c>
      <c r="S58" s="66">
        <v>3979</v>
      </c>
      <c r="T58" s="70" t="s">
        <v>22</v>
      </c>
      <c r="U58" s="66">
        <v>1959</v>
      </c>
      <c r="V58" s="70" t="s">
        <v>22</v>
      </c>
      <c r="W58" s="66">
        <v>797</v>
      </c>
      <c r="X58" s="70" t="s">
        <v>22</v>
      </c>
      <c r="Y58" s="66">
        <v>1188</v>
      </c>
      <c r="Z58" s="70" t="s">
        <v>22</v>
      </c>
      <c r="AA58" s="66">
        <v>1852</v>
      </c>
      <c r="AB58" s="42" t="s">
        <v>22</v>
      </c>
      <c r="AC58" s="43">
        <f t="shared" si="21"/>
        <v>22688</v>
      </c>
    </row>
    <row r="59" spans="1:41" x14ac:dyDescent="0.2">
      <c r="A59" s="33"/>
      <c r="B59" s="2"/>
      <c r="C59" s="2" t="s">
        <v>16</v>
      </c>
      <c r="D59" s="40" t="s">
        <v>22</v>
      </c>
      <c r="E59" s="41">
        <v>1729</v>
      </c>
      <c r="F59" s="40" t="s">
        <v>22</v>
      </c>
      <c r="G59" s="41">
        <v>265</v>
      </c>
      <c r="H59" s="40" t="s">
        <v>22</v>
      </c>
      <c r="I59" s="41">
        <v>178</v>
      </c>
      <c r="J59" s="40" t="s">
        <v>22</v>
      </c>
      <c r="K59" s="41">
        <v>3697</v>
      </c>
      <c r="L59" s="40" t="s">
        <v>22</v>
      </c>
      <c r="M59" s="41">
        <v>1000</v>
      </c>
      <c r="N59" s="40" t="s">
        <v>22</v>
      </c>
      <c r="O59" s="41">
        <v>241</v>
      </c>
      <c r="P59" s="40" t="s">
        <v>22</v>
      </c>
      <c r="Q59" s="41">
        <v>135</v>
      </c>
      <c r="R59" s="70" t="s">
        <v>22</v>
      </c>
      <c r="S59" s="66">
        <v>11378</v>
      </c>
      <c r="T59" s="70" t="s">
        <v>22</v>
      </c>
      <c r="U59" s="66">
        <v>148</v>
      </c>
      <c r="V59" s="70" t="s">
        <v>22</v>
      </c>
      <c r="W59" s="66">
        <v>984</v>
      </c>
      <c r="X59" s="70" t="s">
        <v>22</v>
      </c>
      <c r="Y59" s="66">
        <v>1269</v>
      </c>
      <c r="Z59" s="70" t="s">
        <v>22</v>
      </c>
      <c r="AA59" s="66">
        <v>433</v>
      </c>
      <c r="AB59" s="42" t="s">
        <v>22</v>
      </c>
      <c r="AC59" s="43">
        <f t="shared" si="21"/>
        <v>21457</v>
      </c>
    </row>
    <row r="60" spans="1:41" x14ac:dyDescent="0.2">
      <c r="A60" s="33"/>
      <c r="B60" s="2"/>
      <c r="C60" s="2" t="s">
        <v>17</v>
      </c>
      <c r="D60" s="40" t="s">
        <v>22</v>
      </c>
      <c r="E60" s="41">
        <v>3386</v>
      </c>
      <c r="F60" s="40" t="s">
        <v>22</v>
      </c>
      <c r="G60" s="41">
        <v>1321</v>
      </c>
      <c r="H60" s="40" t="s">
        <v>22</v>
      </c>
      <c r="I60" s="41">
        <v>3416</v>
      </c>
      <c r="J60" s="40" t="s">
        <v>22</v>
      </c>
      <c r="K60" s="41">
        <v>4929</v>
      </c>
      <c r="L60" s="40" t="s">
        <v>22</v>
      </c>
      <c r="M60" s="41">
        <v>3906</v>
      </c>
      <c r="N60" s="40" t="s">
        <v>22</v>
      </c>
      <c r="O60" s="41">
        <v>2498</v>
      </c>
      <c r="P60" s="40" t="s">
        <v>22</v>
      </c>
      <c r="Q60" s="41">
        <v>702</v>
      </c>
      <c r="R60" s="70" t="s">
        <v>22</v>
      </c>
      <c r="S60" s="66">
        <v>15356</v>
      </c>
      <c r="T60" s="70" t="s">
        <v>22</v>
      </c>
      <c r="U60" s="66">
        <v>2107</v>
      </c>
      <c r="V60" s="70" t="s">
        <v>22</v>
      </c>
      <c r="W60" s="66">
        <v>1781</v>
      </c>
      <c r="X60" s="70" t="s">
        <v>22</v>
      </c>
      <c r="Y60" s="66">
        <v>2457</v>
      </c>
      <c r="Z60" s="70" t="s">
        <v>22</v>
      </c>
      <c r="AA60" s="66">
        <v>2285</v>
      </c>
      <c r="AB60" s="42" t="s">
        <v>22</v>
      </c>
      <c r="AC60" s="43">
        <f>SUMIF($D$2:$AA$2, "Value of Approvals ($000)", D60:AA60)</f>
        <v>44144</v>
      </c>
    </row>
    <row r="61" spans="1:41" x14ac:dyDescent="0.2">
      <c r="B61" s="5" t="s">
        <v>77</v>
      </c>
      <c r="C61" s="5" t="s">
        <v>18</v>
      </c>
      <c r="D61" s="67">
        <v>0</v>
      </c>
      <c r="E61" s="57">
        <v>0</v>
      </c>
      <c r="F61" s="67">
        <v>5</v>
      </c>
      <c r="G61" s="57">
        <v>1234</v>
      </c>
      <c r="H61" s="67">
        <v>6</v>
      </c>
      <c r="I61" s="57">
        <v>1345</v>
      </c>
      <c r="J61" s="67">
        <v>1</v>
      </c>
      <c r="K61" s="57">
        <v>340</v>
      </c>
      <c r="L61" s="67">
        <v>4</v>
      </c>
      <c r="M61" s="57">
        <v>712</v>
      </c>
      <c r="N61" s="67">
        <v>0</v>
      </c>
      <c r="O61" s="57">
        <v>0</v>
      </c>
      <c r="P61" s="67">
        <v>3</v>
      </c>
      <c r="Q61" s="57">
        <v>599</v>
      </c>
      <c r="R61" s="137">
        <v>5</v>
      </c>
      <c r="S61" s="126">
        <v>872</v>
      </c>
      <c r="T61" s="137">
        <v>1</v>
      </c>
      <c r="U61" s="126">
        <v>250</v>
      </c>
      <c r="V61" s="137">
        <v>4</v>
      </c>
      <c r="W61" s="126">
        <v>547</v>
      </c>
      <c r="X61" s="137">
        <v>2</v>
      </c>
      <c r="Y61" s="126">
        <v>876</v>
      </c>
      <c r="Z61" s="137">
        <v>5</v>
      </c>
      <c r="AA61" s="126">
        <v>1070</v>
      </c>
      <c r="AB61" s="50">
        <f>SUMIF($D$2:$AA$2, "No. of Dwelling Units Approved", D61:AA61)</f>
        <v>36</v>
      </c>
      <c r="AC61" s="51">
        <f t="shared" ref="AC61:AC67" si="25">SUMIF($D$2:$AA$2, "Value of Approvals ($000)", D61:AA61)</f>
        <v>7845</v>
      </c>
    </row>
    <row r="62" spans="1:41" x14ac:dyDescent="0.2">
      <c r="B62" s="5"/>
      <c r="C62" s="5" t="s">
        <v>109</v>
      </c>
      <c r="D62" s="67">
        <v>0</v>
      </c>
      <c r="E62" s="57">
        <v>0</v>
      </c>
      <c r="F62" s="67">
        <v>0</v>
      </c>
      <c r="G62" s="57">
        <v>0</v>
      </c>
      <c r="H62" s="67">
        <v>0</v>
      </c>
      <c r="I62" s="57">
        <v>0</v>
      </c>
      <c r="J62" s="67">
        <v>0</v>
      </c>
      <c r="K62" s="57">
        <v>0</v>
      </c>
      <c r="L62" s="67">
        <v>0</v>
      </c>
      <c r="M62" s="57">
        <v>0</v>
      </c>
      <c r="N62" s="67">
        <v>0</v>
      </c>
      <c r="O62" s="57">
        <v>0</v>
      </c>
      <c r="P62" s="67">
        <v>2</v>
      </c>
      <c r="Q62" s="57">
        <v>88</v>
      </c>
      <c r="R62" s="137">
        <v>0</v>
      </c>
      <c r="S62" s="126">
        <v>0</v>
      </c>
      <c r="T62" s="137">
        <v>0</v>
      </c>
      <c r="U62" s="126">
        <v>0</v>
      </c>
      <c r="V62" s="137">
        <v>0</v>
      </c>
      <c r="W62" s="126">
        <v>0</v>
      </c>
      <c r="X62" s="137">
        <v>0</v>
      </c>
      <c r="Y62" s="126">
        <v>0</v>
      </c>
      <c r="Z62" s="137">
        <v>0</v>
      </c>
      <c r="AA62" s="126">
        <v>0</v>
      </c>
      <c r="AB62" s="50">
        <f t="shared" ref="AB62:AB64" si="26">SUMIF($D$2:$AA$2, "No. of Dwelling Units Approved", D62:AA62)</f>
        <v>2</v>
      </c>
      <c r="AC62" s="51">
        <f t="shared" si="25"/>
        <v>88</v>
      </c>
    </row>
    <row r="63" spans="1:41" x14ac:dyDescent="0.2">
      <c r="B63" s="5"/>
      <c r="C63" s="5" t="s">
        <v>110</v>
      </c>
      <c r="D63" s="67">
        <v>0</v>
      </c>
      <c r="E63" s="57">
        <v>0</v>
      </c>
      <c r="F63" s="67">
        <v>0</v>
      </c>
      <c r="G63" s="57">
        <v>0</v>
      </c>
      <c r="H63" s="67">
        <v>0</v>
      </c>
      <c r="I63" s="57">
        <v>0</v>
      </c>
      <c r="J63" s="67">
        <v>0</v>
      </c>
      <c r="K63" s="57">
        <v>0</v>
      </c>
      <c r="L63" s="67">
        <v>0</v>
      </c>
      <c r="M63" s="57">
        <v>0</v>
      </c>
      <c r="N63" s="67">
        <v>0</v>
      </c>
      <c r="O63" s="57">
        <v>0</v>
      </c>
      <c r="P63" s="67">
        <v>0</v>
      </c>
      <c r="Q63" s="57">
        <v>0</v>
      </c>
      <c r="R63" s="137">
        <v>0</v>
      </c>
      <c r="S63" s="126">
        <v>0</v>
      </c>
      <c r="T63" s="137">
        <v>0</v>
      </c>
      <c r="U63" s="126">
        <v>0</v>
      </c>
      <c r="V63" s="137">
        <v>0</v>
      </c>
      <c r="W63" s="126">
        <v>0</v>
      </c>
      <c r="X63" s="137">
        <v>0</v>
      </c>
      <c r="Y63" s="126">
        <v>0</v>
      </c>
      <c r="Z63" s="137">
        <v>0</v>
      </c>
      <c r="AA63" s="126">
        <v>0</v>
      </c>
      <c r="AB63" s="50">
        <f t="shared" ref="AB63" si="27">SUMIF($D$2:$AA$2, "No. of Dwelling Units Approved", D63:AA63)</f>
        <v>0</v>
      </c>
      <c r="AC63" s="51">
        <f t="shared" ref="AC63" si="28">SUMIF($D$2:$AA$2, "Value of Approvals ($000)", D63:AA63)</f>
        <v>0</v>
      </c>
    </row>
    <row r="64" spans="1:41" x14ac:dyDescent="0.2">
      <c r="B64" s="5"/>
      <c r="C64" s="5" t="s">
        <v>19</v>
      </c>
      <c r="D64" s="67">
        <v>0</v>
      </c>
      <c r="E64" s="57">
        <v>0</v>
      </c>
      <c r="F64" s="67">
        <v>5</v>
      </c>
      <c r="G64" s="57">
        <v>1234</v>
      </c>
      <c r="H64" s="67">
        <v>6</v>
      </c>
      <c r="I64" s="57">
        <v>1345</v>
      </c>
      <c r="J64" s="67">
        <v>1</v>
      </c>
      <c r="K64" s="57">
        <v>340</v>
      </c>
      <c r="L64" s="67">
        <v>4</v>
      </c>
      <c r="M64" s="57">
        <v>712</v>
      </c>
      <c r="N64" s="67">
        <v>0</v>
      </c>
      <c r="O64" s="57">
        <v>0</v>
      </c>
      <c r="P64" s="67">
        <v>5</v>
      </c>
      <c r="Q64" s="57">
        <v>687</v>
      </c>
      <c r="R64" s="137">
        <v>5</v>
      </c>
      <c r="S64" s="126">
        <v>872</v>
      </c>
      <c r="T64" s="137">
        <v>1</v>
      </c>
      <c r="U64" s="126">
        <v>250</v>
      </c>
      <c r="V64" s="137">
        <v>4</v>
      </c>
      <c r="W64" s="126">
        <v>547</v>
      </c>
      <c r="X64" s="137">
        <v>2</v>
      </c>
      <c r="Y64" s="126">
        <v>876</v>
      </c>
      <c r="Z64" s="137">
        <v>5</v>
      </c>
      <c r="AA64" s="126">
        <v>1070</v>
      </c>
      <c r="AB64" s="50">
        <f t="shared" si="26"/>
        <v>38</v>
      </c>
      <c r="AC64" s="51">
        <f t="shared" si="25"/>
        <v>7933</v>
      </c>
    </row>
    <row r="65" spans="1:29" x14ac:dyDescent="0.2">
      <c r="B65" s="5"/>
      <c r="C65" s="5" t="s">
        <v>14</v>
      </c>
      <c r="D65" s="67" t="s">
        <v>22</v>
      </c>
      <c r="E65" s="57">
        <v>204</v>
      </c>
      <c r="F65" s="67" t="s">
        <v>22</v>
      </c>
      <c r="G65" s="57">
        <v>196</v>
      </c>
      <c r="H65" s="67" t="s">
        <v>22</v>
      </c>
      <c r="I65" s="57">
        <v>174</v>
      </c>
      <c r="J65" s="67" t="s">
        <v>22</v>
      </c>
      <c r="K65" s="57">
        <v>191</v>
      </c>
      <c r="L65" s="67" t="s">
        <v>22</v>
      </c>
      <c r="M65" s="57">
        <v>21</v>
      </c>
      <c r="N65" s="67" t="s">
        <v>22</v>
      </c>
      <c r="O65" s="57">
        <v>238</v>
      </c>
      <c r="P65" s="67" t="s">
        <v>22</v>
      </c>
      <c r="Q65" s="57">
        <v>31</v>
      </c>
      <c r="R65" s="137" t="s">
        <v>22</v>
      </c>
      <c r="S65" s="126">
        <v>107</v>
      </c>
      <c r="T65" s="137" t="s">
        <v>22</v>
      </c>
      <c r="U65" s="126">
        <v>158</v>
      </c>
      <c r="V65" s="137" t="s">
        <v>22</v>
      </c>
      <c r="W65" s="126">
        <v>214</v>
      </c>
      <c r="X65" s="137" t="s">
        <v>22</v>
      </c>
      <c r="Y65" s="126">
        <v>426</v>
      </c>
      <c r="Z65" s="137" t="s">
        <v>22</v>
      </c>
      <c r="AA65" s="126">
        <v>231</v>
      </c>
      <c r="AB65" s="50" t="s">
        <v>22</v>
      </c>
      <c r="AC65" s="51">
        <f t="shared" si="25"/>
        <v>2191</v>
      </c>
    </row>
    <row r="66" spans="1:29" x14ac:dyDescent="0.2">
      <c r="B66" s="5"/>
      <c r="C66" s="5" t="s">
        <v>15</v>
      </c>
      <c r="D66" s="67" t="s">
        <v>22</v>
      </c>
      <c r="E66" s="57">
        <v>204</v>
      </c>
      <c r="F66" s="67" t="s">
        <v>22</v>
      </c>
      <c r="G66" s="57">
        <v>1430</v>
      </c>
      <c r="H66" s="67" t="s">
        <v>22</v>
      </c>
      <c r="I66" s="57">
        <v>1519</v>
      </c>
      <c r="J66" s="67" t="s">
        <v>22</v>
      </c>
      <c r="K66" s="57">
        <v>531</v>
      </c>
      <c r="L66" s="67" t="s">
        <v>22</v>
      </c>
      <c r="M66" s="57">
        <v>733</v>
      </c>
      <c r="N66" s="67" t="s">
        <v>22</v>
      </c>
      <c r="O66" s="57">
        <v>238</v>
      </c>
      <c r="P66" s="67" t="s">
        <v>22</v>
      </c>
      <c r="Q66" s="57">
        <v>718</v>
      </c>
      <c r="R66" s="137" t="s">
        <v>22</v>
      </c>
      <c r="S66" s="126">
        <v>979</v>
      </c>
      <c r="T66" s="137" t="s">
        <v>22</v>
      </c>
      <c r="U66" s="126">
        <v>408</v>
      </c>
      <c r="V66" s="137" t="s">
        <v>22</v>
      </c>
      <c r="W66" s="126">
        <v>761</v>
      </c>
      <c r="X66" s="137" t="s">
        <v>22</v>
      </c>
      <c r="Y66" s="126">
        <v>1302</v>
      </c>
      <c r="Z66" s="137" t="s">
        <v>22</v>
      </c>
      <c r="AA66" s="126">
        <v>1302</v>
      </c>
      <c r="AB66" s="50" t="s">
        <v>22</v>
      </c>
      <c r="AC66" s="51">
        <f t="shared" si="25"/>
        <v>10125</v>
      </c>
    </row>
    <row r="67" spans="1:29" x14ac:dyDescent="0.2">
      <c r="B67" s="5"/>
      <c r="C67" s="5" t="s">
        <v>16</v>
      </c>
      <c r="D67" s="67" t="s">
        <v>22</v>
      </c>
      <c r="E67" s="57">
        <v>80</v>
      </c>
      <c r="F67" s="67" t="s">
        <v>22</v>
      </c>
      <c r="G67" s="57">
        <v>120</v>
      </c>
      <c r="H67" s="67" t="s">
        <v>22</v>
      </c>
      <c r="I67" s="57">
        <v>368</v>
      </c>
      <c r="J67" s="67" t="s">
        <v>22</v>
      </c>
      <c r="K67" s="57">
        <v>0</v>
      </c>
      <c r="L67" s="67" t="s">
        <v>22</v>
      </c>
      <c r="M67" s="57">
        <v>1147</v>
      </c>
      <c r="N67" s="67" t="s">
        <v>22</v>
      </c>
      <c r="O67" s="57">
        <v>0</v>
      </c>
      <c r="P67" s="67" t="s">
        <v>22</v>
      </c>
      <c r="Q67" s="57">
        <v>91</v>
      </c>
      <c r="R67" s="137" t="s">
        <v>22</v>
      </c>
      <c r="S67" s="126">
        <v>0</v>
      </c>
      <c r="T67" s="137" t="s">
        <v>22</v>
      </c>
      <c r="U67" s="126">
        <v>0</v>
      </c>
      <c r="V67" s="137" t="s">
        <v>22</v>
      </c>
      <c r="W67" s="126">
        <v>97</v>
      </c>
      <c r="X67" s="137" t="s">
        <v>22</v>
      </c>
      <c r="Y67" s="126">
        <v>110</v>
      </c>
      <c r="Z67" s="137" t="s">
        <v>22</v>
      </c>
      <c r="AA67" s="126">
        <v>0</v>
      </c>
      <c r="AB67" s="50" t="s">
        <v>22</v>
      </c>
      <c r="AC67" s="51">
        <f t="shared" si="25"/>
        <v>2013</v>
      </c>
    </row>
    <row r="68" spans="1:29" x14ac:dyDescent="0.2">
      <c r="A68" s="24"/>
      <c r="B68" s="24"/>
      <c r="C68" s="24" t="s">
        <v>17</v>
      </c>
      <c r="D68" s="68" t="s">
        <v>22</v>
      </c>
      <c r="E68" s="60">
        <v>284</v>
      </c>
      <c r="F68" s="68" t="s">
        <v>22</v>
      </c>
      <c r="G68" s="60">
        <v>1550</v>
      </c>
      <c r="H68" s="68" t="s">
        <v>22</v>
      </c>
      <c r="I68" s="60">
        <v>1888</v>
      </c>
      <c r="J68" s="68" t="s">
        <v>22</v>
      </c>
      <c r="K68" s="60">
        <v>531</v>
      </c>
      <c r="L68" s="68" t="s">
        <v>22</v>
      </c>
      <c r="M68" s="60">
        <v>1880</v>
      </c>
      <c r="N68" s="68" t="s">
        <v>22</v>
      </c>
      <c r="O68" s="60">
        <v>238</v>
      </c>
      <c r="P68" s="68" t="s">
        <v>22</v>
      </c>
      <c r="Q68" s="60">
        <v>809</v>
      </c>
      <c r="R68" s="140" t="s">
        <v>22</v>
      </c>
      <c r="S68" s="141">
        <v>979</v>
      </c>
      <c r="T68" s="140" t="s">
        <v>22</v>
      </c>
      <c r="U68" s="141">
        <v>408</v>
      </c>
      <c r="V68" s="140" t="s">
        <v>22</v>
      </c>
      <c r="W68" s="141">
        <v>858</v>
      </c>
      <c r="X68" s="140" t="s">
        <v>22</v>
      </c>
      <c r="Y68" s="141">
        <v>1412</v>
      </c>
      <c r="Z68" s="140" t="s">
        <v>22</v>
      </c>
      <c r="AA68" s="141">
        <v>1302</v>
      </c>
      <c r="AB68" s="79" t="s">
        <v>22</v>
      </c>
      <c r="AC68" s="78">
        <f>SUMIF($D$2:$AA$2, "Value of Approvals ($000)", D68:AA68)</f>
        <v>12139</v>
      </c>
    </row>
    <row r="71" spans="1:29" x14ac:dyDescent="0.2">
      <c r="C71" s="23"/>
    </row>
    <row r="72" spans="1:29" x14ac:dyDescent="0.2">
      <c r="C72" s="23"/>
    </row>
    <row r="73" spans="1:29" x14ac:dyDescent="0.2">
      <c r="C73" s="23"/>
    </row>
    <row r="74" spans="1:29" x14ac:dyDescent="0.2">
      <c r="C74" s="23"/>
    </row>
    <row r="75" spans="1:29" x14ac:dyDescent="0.2">
      <c r="C75" s="23"/>
    </row>
    <row r="76" spans="1:29" x14ac:dyDescent="0.2">
      <c r="C76" s="23"/>
    </row>
    <row r="77" spans="1:29" x14ac:dyDescent="0.2">
      <c r="C77" s="23"/>
    </row>
    <row r="78" spans="1:29" x14ac:dyDescent="0.2">
      <c r="B78" s="19"/>
      <c r="C78" s="23"/>
      <c r="D78" s="18"/>
      <c r="F78" s="18"/>
      <c r="H78" s="18"/>
      <c r="AA78" s="113"/>
    </row>
    <row r="79" spans="1:29" x14ac:dyDescent="0.2">
      <c r="B79" s="19"/>
      <c r="C79" s="22"/>
      <c r="D79" s="18"/>
      <c r="F79" s="18"/>
      <c r="H79" s="18"/>
    </row>
    <row r="80" spans="1:29" x14ac:dyDescent="0.2">
      <c r="B80" s="19"/>
      <c r="C80" s="22"/>
      <c r="D80" s="18"/>
      <c r="F80" s="18"/>
      <c r="H80" s="18"/>
    </row>
    <row r="81" spans="3:28" x14ac:dyDescent="0.2">
      <c r="C81" s="23"/>
    </row>
    <row r="82" spans="3:28" x14ac:dyDescent="0.2">
      <c r="C82" s="23"/>
    </row>
    <row r="83" spans="3:28" x14ac:dyDescent="0.2">
      <c r="C83" s="23"/>
    </row>
    <row r="84" spans="3:28" x14ac:dyDescent="0.2">
      <c r="C84" s="23"/>
      <c r="Z84" s="113"/>
      <c r="AB84" s="18"/>
    </row>
    <row r="85" spans="3:28" x14ac:dyDescent="0.2">
      <c r="C85" s="23"/>
      <c r="Z85" s="113"/>
    </row>
    <row r="86" spans="3:28" x14ac:dyDescent="0.2">
      <c r="C86" s="23"/>
    </row>
  </sheetData>
  <mergeCells count="16">
    <mergeCell ref="Z1:AA1"/>
    <mergeCell ref="AB1:AC1"/>
    <mergeCell ref="A1:A2"/>
    <mergeCell ref="B1:B2"/>
    <mergeCell ref="C1:C2"/>
    <mergeCell ref="D1:E1"/>
    <mergeCell ref="F1:G1"/>
    <mergeCell ref="H1:I1"/>
    <mergeCell ref="J1:K1"/>
    <mergeCell ref="L1:M1"/>
    <mergeCell ref="N1:O1"/>
    <mergeCell ref="P1:Q1"/>
    <mergeCell ref="R1:S1"/>
    <mergeCell ref="T1:U1"/>
    <mergeCell ref="V1:W1"/>
    <mergeCell ref="X1:Y1"/>
  </mergeCells>
  <pageMargins left="0.70866141732283472" right="0.70866141732283472" top="0.74803149606299213" bottom="0.74803149606299213" header="0.31496062992125984" footer="0.31496062992125984"/>
  <pageSetup paperSize="9" scale="3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zoomScaleNormal="100" workbookViewId="0">
      <pane xSplit="3" ySplit="2" topLeftCell="D3" activePane="bottomRight" state="frozenSplit"/>
      <selection pane="topRight" activeCell="AH1" sqref="AH1"/>
      <selection pane="bottomLeft" activeCell="A18" sqref="A18"/>
      <selection pane="bottomRight" activeCell="P35" sqref="P35:AA58"/>
    </sheetView>
  </sheetViews>
  <sheetFormatPr defaultRowHeight="12" x14ac:dyDescent="0.2"/>
  <cols>
    <col min="1" max="1" width="12.85546875" style="18" customWidth="1"/>
    <col min="2" max="2" width="20.28515625" style="18" customWidth="1"/>
    <col min="3" max="3" width="26.85546875" style="18" customWidth="1"/>
    <col min="4" max="5" width="9.140625" style="18"/>
    <col min="6" max="27" width="9.140625" style="18" customWidth="1"/>
    <col min="28" max="29" width="9.140625" style="18"/>
    <col min="30" max="30" width="12.7109375" style="18" customWidth="1"/>
    <col min="31" max="16384" width="9.140625" style="18"/>
  </cols>
  <sheetData>
    <row r="1" spans="1:29" x14ac:dyDescent="0.2">
      <c r="A1" s="253" t="s">
        <v>0</v>
      </c>
      <c r="B1" s="253" t="s">
        <v>1</v>
      </c>
      <c r="C1" s="254" t="s">
        <v>2</v>
      </c>
      <c r="D1" s="238">
        <v>42552</v>
      </c>
      <c r="E1" s="239"/>
      <c r="F1" s="238">
        <v>42583</v>
      </c>
      <c r="G1" s="239"/>
      <c r="H1" s="238">
        <v>42614</v>
      </c>
      <c r="I1" s="239"/>
      <c r="J1" s="238">
        <v>42644</v>
      </c>
      <c r="K1" s="239"/>
      <c r="L1" s="238">
        <v>42675</v>
      </c>
      <c r="M1" s="239"/>
      <c r="N1" s="238">
        <v>42705</v>
      </c>
      <c r="O1" s="239"/>
      <c r="P1" s="238">
        <v>42736</v>
      </c>
      <c r="Q1" s="239"/>
      <c r="R1" s="240">
        <v>42767</v>
      </c>
      <c r="S1" s="241"/>
      <c r="T1" s="240">
        <v>42795</v>
      </c>
      <c r="U1" s="241"/>
      <c r="V1" s="240">
        <v>42826</v>
      </c>
      <c r="W1" s="241"/>
      <c r="X1" s="240">
        <v>42856</v>
      </c>
      <c r="Y1" s="241"/>
      <c r="Z1" s="240">
        <v>42887</v>
      </c>
      <c r="AA1" s="241"/>
      <c r="AB1" s="251" t="s">
        <v>13</v>
      </c>
      <c r="AC1" s="251"/>
    </row>
    <row r="2" spans="1:29" ht="58.5" customHeight="1" x14ac:dyDescent="0.2">
      <c r="A2" s="253"/>
      <c r="B2" s="253"/>
      <c r="C2" s="254"/>
      <c r="D2" s="56" t="s">
        <v>3</v>
      </c>
      <c r="E2" s="56" t="s">
        <v>20</v>
      </c>
      <c r="F2" s="56" t="s">
        <v>3</v>
      </c>
      <c r="G2" s="56" t="s">
        <v>20</v>
      </c>
      <c r="H2" s="56" t="s">
        <v>3</v>
      </c>
      <c r="I2" s="56" t="s">
        <v>20</v>
      </c>
      <c r="J2" s="56" t="s">
        <v>3</v>
      </c>
      <c r="K2" s="56" t="s">
        <v>20</v>
      </c>
      <c r="L2" s="56" t="s">
        <v>3</v>
      </c>
      <c r="M2" s="56" t="s">
        <v>20</v>
      </c>
      <c r="N2" s="56" t="s">
        <v>3</v>
      </c>
      <c r="O2" s="56" t="s">
        <v>20</v>
      </c>
      <c r="P2" s="56" t="s">
        <v>3</v>
      </c>
      <c r="Q2" s="56" t="s">
        <v>20</v>
      </c>
      <c r="R2" s="56" t="s">
        <v>3</v>
      </c>
      <c r="S2" s="56" t="s">
        <v>20</v>
      </c>
      <c r="T2" s="56" t="s">
        <v>3</v>
      </c>
      <c r="U2" s="56" t="s">
        <v>20</v>
      </c>
      <c r="V2" s="56" t="s">
        <v>3</v>
      </c>
      <c r="W2" s="56" t="s">
        <v>20</v>
      </c>
      <c r="X2" s="56" t="s">
        <v>3</v>
      </c>
      <c r="Y2" s="56" t="s">
        <v>20</v>
      </c>
      <c r="Z2" s="56" t="s">
        <v>3</v>
      </c>
      <c r="AA2" s="56" t="s">
        <v>20</v>
      </c>
      <c r="AB2" s="74" t="s">
        <v>3</v>
      </c>
      <c r="AC2" s="74" t="s">
        <v>20</v>
      </c>
    </row>
    <row r="3" spans="1:29" x14ac:dyDescent="0.2">
      <c r="A3" s="53">
        <v>30801</v>
      </c>
      <c r="B3" s="40" t="s">
        <v>40</v>
      </c>
      <c r="C3" s="40" t="s">
        <v>18</v>
      </c>
      <c r="D3" s="70">
        <v>1</v>
      </c>
      <c r="E3" s="66">
        <v>447</v>
      </c>
      <c r="F3" s="70">
        <v>8</v>
      </c>
      <c r="G3" s="66">
        <v>2341</v>
      </c>
      <c r="H3" s="70">
        <v>2</v>
      </c>
      <c r="I3" s="66">
        <v>512</v>
      </c>
      <c r="J3" s="70">
        <v>10</v>
      </c>
      <c r="K3" s="66">
        <v>3215</v>
      </c>
      <c r="L3" s="70">
        <v>2</v>
      </c>
      <c r="M3" s="66">
        <v>947</v>
      </c>
      <c r="N3" s="70">
        <v>0</v>
      </c>
      <c r="O3" s="66">
        <v>0</v>
      </c>
      <c r="P3" s="70">
        <v>0</v>
      </c>
      <c r="Q3" s="66">
        <v>0</v>
      </c>
      <c r="R3" s="70">
        <v>1</v>
      </c>
      <c r="S3" s="66">
        <v>316</v>
      </c>
      <c r="T3" s="70">
        <v>9</v>
      </c>
      <c r="U3" s="66">
        <v>2933</v>
      </c>
      <c r="V3" s="70">
        <v>1</v>
      </c>
      <c r="W3" s="66">
        <v>286</v>
      </c>
      <c r="X3" s="70">
        <v>0</v>
      </c>
      <c r="Y3" s="66">
        <v>0</v>
      </c>
      <c r="Z3" s="70">
        <v>9</v>
      </c>
      <c r="AA3" s="66">
        <v>3190</v>
      </c>
      <c r="AB3" s="42">
        <f>SUMIF($D$2:$AA$2, "No. of Dwelling Units Approved", D3:AA3)</f>
        <v>43</v>
      </c>
      <c r="AC3" s="43">
        <f t="shared" ref="AC3:AC27" si="0">SUMIF($D$2:$AA$2, "Value of Approvals ($000)", D3:AA3)</f>
        <v>14187</v>
      </c>
    </row>
    <row r="4" spans="1:29" x14ac:dyDescent="0.2">
      <c r="A4" s="53"/>
      <c r="B4" s="40"/>
      <c r="C4" s="40" t="s">
        <v>109</v>
      </c>
      <c r="D4" s="70">
        <v>0</v>
      </c>
      <c r="E4" s="66">
        <v>0</v>
      </c>
      <c r="F4" s="70">
        <v>0</v>
      </c>
      <c r="G4" s="66">
        <v>0</v>
      </c>
      <c r="H4" s="70">
        <v>0</v>
      </c>
      <c r="I4" s="66">
        <v>0</v>
      </c>
      <c r="J4" s="70">
        <v>0</v>
      </c>
      <c r="K4" s="66">
        <v>0</v>
      </c>
      <c r="L4" s="70">
        <v>0</v>
      </c>
      <c r="M4" s="66">
        <v>0</v>
      </c>
      <c r="N4" s="70">
        <v>0</v>
      </c>
      <c r="O4" s="66">
        <v>0</v>
      </c>
      <c r="P4" s="70">
        <v>0</v>
      </c>
      <c r="Q4" s="66">
        <v>0</v>
      </c>
      <c r="R4" s="70">
        <v>0</v>
      </c>
      <c r="S4" s="66">
        <v>0</v>
      </c>
      <c r="T4" s="70">
        <v>0</v>
      </c>
      <c r="U4" s="66">
        <v>0</v>
      </c>
      <c r="V4" s="70">
        <v>0</v>
      </c>
      <c r="W4" s="66">
        <v>0</v>
      </c>
      <c r="X4" s="70">
        <v>0</v>
      </c>
      <c r="Y4" s="66">
        <v>0</v>
      </c>
      <c r="Z4" s="70">
        <v>0</v>
      </c>
      <c r="AA4" s="66">
        <v>0</v>
      </c>
      <c r="AB4" s="42">
        <f>SUMIF($D$2:$AA$2, "No. of Dwelling Units Approved", D4:AA4)</f>
        <v>0</v>
      </c>
      <c r="AC4" s="43">
        <f t="shared" si="0"/>
        <v>0</v>
      </c>
    </row>
    <row r="5" spans="1:29" x14ac:dyDescent="0.2">
      <c r="A5" s="53"/>
      <c r="B5" s="40"/>
      <c r="C5" s="40" t="s">
        <v>110</v>
      </c>
      <c r="D5" s="70">
        <v>0</v>
      </c>
      <c r="E5" s="66">
        <v>0</v>
      </c>
      <c r="F5" s="70">
        <v>0</v>
      </c>
      <c r="G5" s="66">
        <v>0</v>
      </c>
      <c r="H5" s="70">
        <v>0</v>
      </c>
      <c r="I5" s="66">
        <v>0</v>
      </c>
      <c r="J5" s="70">
        <v>0</v>
      </c>
      <c r="K5" s="66">
        <v>0</v>
      </c>
      <c r="L5" s="70">
        <v>0</v>
      </c>
      <c r="M5" s="66">
        <v>0</v>
      </c>
      <c r="N5" s="70">
        <v>0</v>
      </c>
      <c r="O5" s="66">
        <v>0</v>
      </c>
      <c r="P5" s="70">
        <v>0</v>
      </c>
      <c r="Q5" s="66">
        <v>0</v>
      </c>
      <c r="R5" s="70">
        <v>0</v>
      </c>
      <c r="S5" s="66">
        <v>0</v>
      </c>
      <c r="T5" s="70">
        <v>0</v>
      </c>
      <c r="U5" s="66">
        <v>0</v>
      </c>
      <c r="V5" s="70">
        <v>0</v>
      </c>
      <c r="W5" s="66">
        <v>0</v>
      </c>
      <c r="X5" s="70">
        <v>0</v>
      </c>
      <c r="Y5" s="66">
        <v>0</v>
      </c>
      <c r="Z5" s="70">
        <v>0</v>
      </c>
      <c r="AA5" s="66">
        <v>0</v>
      </c>
      <c r="AB5" s="42">
        <f>SUMIF($D$2:$AA$2, "No. of Dwelling Units Approved", D5:AA5)</f>
        <v>0</v>
      </c>
      <c r="AC5" s="43">
        <f t="shared" ref="AC5" si="1">SUMIF($D$2:$AA$2, "Value of Approvals ($000)", D5:AA5)</f>
        <v>0</v>
      </c>
    </row>
    <row r="6" spans="1:29" x14ac:dyDescent="0.2">
      <c r="A6" s="53"/>
      <c r="B6" s="40"/>
      <c r="C6" s="40" t="s">
        <v>19</v>
      </c>
      <c r="D6" s="70">
        <v>1</v>
      </c>
      <c r="E6" s="66">
        <v>447</v>
      </c>
      <c r="F6" s="70">
        <v>8</v>
      </c>
      <c r="G6" s="66">
        <v>2341</v>
      </c>
      <c r="H6" s="70">
        <v>2</v>
      </c>
      <c r="I6" s="66">
        <v>512</v>
      </c>
      <c r="J6" s="70">
        <v>10</v>
      </c>
      <c r="K6" s="66">
        <v>3215</v>
      </c>
      <c r="L6" s="70">
        <v>2</v>
      </c>
      <c r="M6" s="66">
        <v>947</v>
      </c>
      <c r="N6" s="70">
        <v>0</v>
      </c>
      <c r="O6" s="66">
        <v>0</v>
      </c>
      <c r="P6" s="70">
        <v>0</v>
      </c>
      <c r="Q6" s="66">
        <v>0</v>
      </c>
      <c r="R6" s="70">
        <v>1</v>
      </c>
      <c r="S6" s="66">
        <v>316</v>
      </c>
      <c r="T6" s="70">
        <v>9</v>
      </c>
      <c r="U6" s="66">
        <v>2933</v>
      </c>
      <c r="V6" s="70">
        <v>1</v>
      </c>
      <c r="W6" s="66">
        <v>286</v>
      </c>
      <c r="X6" s="70">
        <v>0</v>
      </c>
      <c r="Y6" s="66">
        <v>0</v>
      </c>
      <c r="Z6" s="70">
        <v>9</v>
      </c>
      <c r="AA6" s="66">
        <v>3190</v>
      </c>
      <c r="AB6" s="42">
        <f>SUMIF($D$2:$AA$2, "No. of Dwelling Units Approved", D6:AA6)</f>
        <v>43</v>
      </c>
      <c r="AC6" s="43">
        <f t="shared" si="0"/>
        <v>14187</v>
      </c>
    </row>
    <row r="7" spans="1:29" x14ac:dyDescent="0.2">
      <c r="A7" s="53"/>
      <c r="B7" s="40"/>
      <c r="C7" s="40" t="s">
        <v>14</v>
      </c>
      <c r="D7" s="70" t="s">
        <v>22</v>
      </c>
      <c r="E7" s="66">
        <v>49</v>
      </c>
      <c r="F7" s="70" t="s">
        <v>22</v>
      </c>
      <c r="G7" s="66">
        <v>106</v>
      </c>
      <c r="H7" s="70" t="s">
        <v>22</v>
      </c>
      <c r="I7" s="66">
        <v>94</v>
      </c>
      <c r="J7" s="70" t="s">
        <v>22</v>
      </c>
      <c r="K7" s="66">
        <v>0</v>
      </c>
      <c r="L7" s="70" t="s">
        <v>22</v>
      </c>
      <c r="M7" s="66">
        <v>68</v>
      </c>
      <c r="N7" s="70" t="s">
        <v>22</v>
      </c>
      <c r="O7" s="66">
        <v>60</v>
      </c>
      <c r="P7" s="70" t="s">
        <v>22</v>
      </c>
      <c r="Q7" s="66">
        <v>52</v>
      </c>
      <c r="R7" s="70" t="s">
        <v>22</v>
      </c>
      <c r="S7" s="66">
        <v>132</v>
      </c>
      <c r="T7" s="70" t="s">
        <v>22</v>
      </c>
      <c r="U7" s="66">
        <v>200</v>
      </c>
      <c r="V7" s="70" t="s">
        <v>22</v>
      </c>
      <c r="W7" s="66">
        <v>20</v>
      </c>
      <c r="X7" s="70" t="s">
        <v>22</v>
      </c>
      <c r="Y7" s="66">
        <v>310</v>
      </c>
      <c r="Z7" s="70" t="s">
        <v>22</v>
      </c>
      <c r="AA7" s="66">
        <v>145</v>
      </c>
      <c r="AB7" s="42" t="s">
        <v>22</v>
      </c>
      <c r="AC7" s="43">
        <f t="shared" si="0"/>
        <v>1236</v>
      </c>
    </row>
    <row r="8" spans="1:29" x14ac:dyDescent="0.2">
      <c r="A8" s="53"/>
      <c r="B8" s="40"/>
      <c r="C8" s="40" t="s">
        <v>15</v>
      </c>
      <c r="D8" s="70" t="s">
        <v>22</v>
      </c>
      <c r="E8" s="66">
        <v>496</v>
      </c>
      <c r="F8" s="70" t="s">
        <v>22</v>
      </c>
      <c r="G8" s="66">
        <v>2447</v>
      </c>
      <c r="H8" s="70" t="s">
        <v>22</v>
      </c>
      <c r="I8" s="66">
        <v>607</v>
      </c>
      <c r="J8" s="70" t="s">
        <v>22</v>
      </c>
      <c r="K8" s="66">
        <v>3215</v>
      </c>
      <c r="L8" s="70" t="s">
        <v>22</v>
      </c>
      <c r="M8" s="66">
        <v>1016</v>
      </c>
      <c r="N8" s="70" t="s">
        <v>22</v>
      </c>
      <c r="O8" s="66">
        <v>60</v>
      </c>
      <c r="P8" s="70" t="s">
        <v>22</v>
      </c>
      <c r="Q8" s="66">
        <v>52</v>
      </c>
      <c r="R8" s="70" t="s">
        <v>22</v>
      </c>
      <c r="S8" s="66">
        <v>449</v>
      </c>
      <c r="T8" s="70" t="s">
        <v>22</v>
      </c>
      <c r="U8" s="66">
        <v>3133</v>
      </c>
      <c r="V8" s="70" t="s">
        <v>22</v>
      </c>
      <c r="W8" s="66">
        <v>306</v>
      </c>
      <c r="X8" s="70" t="s">
        <v>22</v>
      </c>
      <c r="Y8" s="66">
        <v>310</v>
      </c>
      <c r="Z8" s="70" t="s">
        <v>22</v>
      </c>
      <c r="AA8" s="66">
        <v>3335</v>
      </c>
      <c r="AB8" s="42" t="s">
        <v>22</v>
      </c>
      <c r="AC8" s="43">
        <f t="shared" si="0"/>
        <v>15426</v>
      </c>
    </row>
    <row r="9" spans="1:29" x14ac:dyDescent="0.2">
      <c r="A9" s="53"/>
      <c r="B9" s="40"/>
      <c r="C9" s="40" t="s">
        <v>16</v>
      </c>
      <c r="D9" s="70" t="s">
        <v>22</v>
      </c>
      <c r="E9" s="66">
        <v>2243</v>
      </c>
      <c r="F9" s="70" t="s">
        <v>22</v>
      </c>
      <c r="G9" s="66">
        <v>266</v>
      </c>
      <c r="H9" s="70" t="s">
        <v>22</v>
      </c>
      <c r="I9" s="66">
        <v>0</v>
      </c>
      <c r="J9" s="70" t="s">
        <v>22</v>
      </c>
      <c r="K9" s="66">
        <v>75</v>
      </c>
      <c r="L9" s="70" t="s">
        <v>22</v>
      </c>
      <c r="M9" s="66">
        <v>0</v>
      </c>
      <c r="N9" s="70" t="s">
        <v>22</v>
      </c>
      <c r="O9" s="66">
        <v>0</v>
      </c>
      <c r="P9" s="70" t="s">
        <v>22</v>
      </c>
      <c r="Q9" s="66">
        <v>0</v>
      </c>
      <c r="R9" s="70" t="s">
        <v>22</v>
      </c>
      <c r="S9" s="66">
        <v>60</v>
      </c>
      <c r="T9" s="70" t="s">
        <v>22</v>
      </c>
      <c r="U9" s="66">
        <v>925</v>
      </c>
      <c r="V9" s="70" t="s">
        <v>22</v>
      </c>
      <c r="W9" s="66">
        <v>0</v>
      </c>
      <c r="X9" s="70" t="s">
        <v>22</v>
      </c>
      <c r="Y9" s="66">
        <v>0</v>
      </c>
      <c r="Z9" s="70" t="s">
        <v>22</v>
      </c>
      <c r="AA9" s="66">
        <v>109</v>
      </c>
      <c r="AB9" s="42" t="s">
        <v>22</v>
      </c>
      <c r="AC9" s="43">
        <f t="shared" si="0"/>
        <v>3678</v>
      </c>
    </row>
    <row r="10" spans="1:29" x14ac:dyDescent="0.2">
      <c r="A10" s="53"/>
      <c r="B10" s="40"/>
      <c r="C10" s="40" t="s">
        <v>17</v>
      </c>
      <c r="D10" s="70" t="s">
        <v>22</v>
      </c>
      <c r="E10" s="66">
        <v>2739</v>
      </c>
      <c r="F10" s="70" t="s">
        <v>22</v>
      </c>
      <c r="G10" s="66">
        <v>2713</v>
      </c>
      <c r="H10" s="70" t="s">
        <v>22</v>
      </c>
      <c r="I10" s="66">
        <v>607</v>
      </c>
      <c r="J10" s="70" t="s">
        <v>22</v>
      </c>
      <c r="K10" s="66">
        <v>3290</v>
      </c>
      <c r="L10" s="70" t="s">
        <v>22</v>
      </c>
      <c r="M10" s="66">
        <v>1016</v>
      </c>
      <c r="N10" s="70" t="s">
        <v>22</v>
      </c>
      <c r="O10" s="66">
        <v>60</v>
      </c>
      <c r="P10" s="70" t="s">
        <v>22</v>
      </c>
      <c r="Q10" s="66">
        <v>52</v>
      </c>
      <c r="R10" s="70" t="s">
        <v>22</v>
      </c>
      <c r="S10" s="66">
        <v>509</v>
      </c>
      <c r="T10" s="70" t="s">
        <v>22</v>
      </c>
      <c r="U10" s="66">
        <v>4058</v>
      </c>
      <c r="V10" s="70" t="s">
        <v>22</v>
      </c>
      <c r="W10" s="66">
        <v>306</v>
      </c>
      <c r="X10" s="70" t="s">
        <v>22</v>
      </c>
      <c r="Y10" s="66">
        <v>310</v>
      </c>
      <c r="Z10" s="70" t="s">
        <v>22</v>
      </c>
      <c r="AA10" s="66">
        <v>3444</v>
      </c>
      <c r="AB10" s="42" t="s">
        <v>22</v>
      </c>
      <c r="AC10" s="43">
        <f t="shared" si="0"/>
        <v>19104</v>
      </c>
    </row>
    <row r="11" spans="1:29" x14ac:dyDescent="0.2">
      <c r="A11" s="54">
        <v>30802</v>
      </c>
      <c r="B11" s="44" t="s">
        <v>41</v>
      </c>
      <c r="C11" s="44" t="s">
        <v>18</v>
      </c>
      <c r="D11" s="124">
        <v>6</v>
      </c>
      <c r="E11" s="125">
        <v>1783</v>
      </c>
      <c r="F11" s="124">
        <v>10</v>
      </c>
      <c r="G11" s="125">
        <v>2595</v>
      </c>
      <c r="H11" s="124">
        <v>13</v>
      </c>
      <c r="I11" s="125">
        <v>3461</v>
      </c>
      <c r="J11" s="124">
        <v>9</v>
      </c>
      <c r="K11" s="125">
        <v>2285</v>
      </c>
      <c r="L11" s="124">
        <v>10</v>
      </c>
      <c r="M11" s="125">
        <v>2225</v>
      </c>
      <c r="N11" s="124">
        <v>6</v>
      </c>
      <c r="O11" s="125">
        <v>2162</v>
      </c>
      <c r="P11" s="124">
        <v>9</v>
      </c>
      <c r="Q11" s="125">
        <v>2808</v>
      </c>
      <c r="R11" s="124">
        <v>9</v>
      </c>
      <c r="S11" s="125">
        <v>3903</v>
      </c>
      <c r="T11" s="124">
        <v>7</v>
      </c>
      <c r="U11" s="125">
        <v>1483</v>
      </c>
      <c r="V11" s="124">
        <v>8</v>
      </c>
      <c r="W11" s="125">
        <v>1514</v>
      </c>
      <c r="X11" s="124">
        <v>10</v>
      </c>
      <c r="Y11" s="125">
        <v>3239</v>
      </c>
      <c r="Z11" s="124">
        <v>9</v>
      </c>
      <c r="AA11" s="125">
        <v>2713</v>
      </c>
      <c r="AB11" s="50">
        <f>SUMIF($D$2:$AA$2, "No. of Dwelling Units Approved", D11:AA11)</f>
        <v>106</v>
      </c>
      <c r="AC11" s="51">
        <f t="shared" si="0"/>
        <v>30171</v>
      </c>
    </row>
    <row r="12" spans="1:29" x14ac:dyDescent="0.2">
      <c r="A12" s="54"/>
      <c r="B12" s="44"/>
      <c r="C12" s="44" t="s">
        <v>109</v>
      </c>
      <c r="D12" s="124">
        <v>0</v>
      </c>
      <c r="E12" s="125">
        <v>0</v>
      </c>
      <c r="F12" s="124">
        <v>0</v>
      </c>
      <c r="G12" s="125">
        <v>0</v>
      </c>
      <c r="H12" s="124">
        <v>0</v>
      </c>
      <c r="I12" s="125">
        <v>0</v>
      </c>
      <c r="J12" s="124">
        <v>5</v>
      </c>
      <c r="K12" s="125">
        <v>1048</v>
      </c>
      <c r="L12" s="124">
        <v>0</v>
      </c>
      <c r="M12" s="125">
        <v>0</v>
      </c>
      <c r="N12" s="124">
        <v>0</v>
      </c>
      <c r="O12" s="125">
        <v>0</v>
      </c>
      <c r="P12" s="124">
        <v>2</v>
      </c>
      <c r="Q12" s="125">
        <v>88</v>
      </c>
      <c r="R12" s="124">
        <v>0</v>
      </c>
      <c r="S12" s="125">
        <v>0</v>
      </c>
      <c r="T12" s="124">
        <v>0</v>
      </c>
      <c r="U12" s="125">
        <v>0</v>
      </c>
      <c r="V12" s="124">
        <v>0</v>
      </c>
      <c r="W12" s="125">
        <v>0</v>
      </c>
      <c r="X12" s="124">
        <v>0</v>
      </c>
      <c r="Y12" s="125">
        <v>0</v>
      </c>
      <c r="Z12" s="124">
        <v>0</v>
      </c>
      <c r="AA12" s="125">
        <v>0</v>
      </c>
      <c r="AB12" s="50">
        <f>SUMIF($D$2:$AA$2, "No. of Dwelling Units Approved", D12:AA12)</f>
        <v>7</v>
      </c>
      <c r="AC12" s="51">
        <f t="shared" si="0"/>
        <v>1136</v>
      </c>
    </row>
    <row r="13" spans="1:29" x14ac:dyDescent="0.2">
      <c r="A13" s="54"/>
      <c r="B13" s="44"/>
      <c r="C13" s="44" t="s">
        <v>110</v>
      </c>
      <c r="D13" s="124">
        <v>0</v>
      </c>
      <c r="E13" s="125">
        <v>0</v>
      </c>
      <c r="F13" s="124">
        <v>0</v>
      </c>
      <c r="G13" s="125">
        <v>0</v>
      </c>
      <c r="H13" s="124">
        <v>0</v>
      </c>
      <c r="I13" s="125">
        <v>0</v>
      </c>
      <c r="J13" s="124">
        <v>0</v>
      </c>
      <c r="K13" s="125">
        <v>0</v>
      </c>
      <c r="L13" s="124">
        <v>0</v>
      </c>
      <c r="M13" s="125">
        <v>0</v>
      </c>
      <c r="N13" s="124">
        <v>0</v>
      </c>
      <c r="O13" s="125">
        <v>0</v>
      </c>
      <c r="P13" s="124">
        <v>0</v>
      </c>
      <c r="Q13" s="125">
        <v>0</v>
      </c>
      <c r="R13" s="124">
        <v>0</v>
      </c>
      <c r="S13" s="125">
        <v>0</v>
      </c>
      <c r="T13" s="124">
        <v>0</v>
      </c>
      <c r="U13" s="125">
        <v>0</v>
      </c>
      <c r="V13" s="124">
        <v>0</v>
      </c>
      <c r="W13" s="125">
        <v>0</v>
      </c>
      <c r="X13" s="124">
        <v>0</v>
      </c>
      <c r="Y13" s="125">
        <v>0</v>
      </c>
      <c r="Z13" s="124">
        <v>0</v>
      </c>
      <c r="AA13" s="125">
        <v>0</v>
      </c>
      <c r="AB13" s="50">
        <f>SUMIF($D$2:$AA$2, "No. of Dwelling Units Approved", D13:AA13)</f>
        <v>0</v>
      </c>
      <c r="AC13" s="51">
        <f t="shared" ref="AC13" si="2">SUMIF($D$2:$AA$2, "Value of Approvals ($000)", D13:AA13)</f>
        <v>0</v>
      </c>
    </row>
    <row r="14" spans="1:29" x14ac:dyDescent="0.2">
      <c r="A14" s="54"/>
      <c r="B14" s="44"/>
      <c r="C14" s="44" t="s">
        <v>19</v>
      </c>
      <c r="D14" s="124">
        <v>6</v>
      </c>
      <c r="E14" s="125">
        <v>1783</v>
      </c>
      <c r="F14" s="124">
        <v>10</v>
      </c>
      <c r="G14" s="125">
        <v>2595</v>
      </c>
      <c r="H14" s="124">
        <v>13</v>
      </c>
      <c r="I14" s="125">
        <v>3461</v>
      </c>
      <c r="J14" s="124">
        <v>14</v>
      </c>
      <c r="K14" s="125">
        <v>3333</v>
      </c>
      <c r="L14" s="124">
        <v>10</v>
      </c>
      <c r="M14" s="125">
        <v>2225</v>
      </c>
      <c r="N14" s="124">
        <v>6</v>
      </c>
      <c r="O14" s="125">
        <v>2162</v>
      </c>
      <c r="P14" s="124">
        <v>11</v>
      </c>
      <c r="Q14" s="125">
        <v>2896</v>
      </c>
      <c r="R14" s="124">
        <v>9</v>
      </c>
      <c r="S14" s="125">
        <v>3903</v>
      </c>
      <c r="T14" s="124">
        <v>7</v>
      </c>
      <c r="U14" s="125">
        <v>1483</v>
      </c>
      <c r="V14" s="124">
        <v>8</v>
      </c>
      <c r="W14" s="125">
        <v>1514</v>
      </c>
      <c r="X14" s="124">
        <v>10</v>
      </c>
      <c r="Y14" s="125">
        <v>3239</v>
      </c>
      <c r="Z14" s="124">
        <v>9</v>
      </c>
      <c r="AA14" s="125">
        <v>2713</v>
      </c>
      <c r="AB14" s="50">
        <f>SUMIF($D$2:$AA$2, "No. of Dwelling Units Approved", D14:AA14)</f>
        <v>113</v>
      </c>
      <c r="AC14" s="51">
        <f t="shared" si="0"/>
        <v>31307</v>
      </c>
    </row>
    <row r="15" spans="1:29" x14ac:dyDescent="0.2">
      <c r="A15" s="54"/>
      <c r="B15" s="44"/>
      <c r="C15" s="44" t="s">
        <v>14</v>
      </c>
      <c r="D15" s="124" t="s">
        <v>22</v>
      </c>
      <c r="E15" s="125">
        <v>903</v>
      </c>
      <c r="F15" s="124" t="s">
        <v>22</v>
      </c>
      <c r="G15" s="125">
        <v>686</v>
      </c>
      <c r="H15" s="124" t="s">
        <v>22</v>
      </c>
      <c r="I15" s="125">
        <v>482</v>
      </c>
      <c r="J15" s="124" t="s">
        <v>22</v>
      </c>
      <c r="K15" s="125">
        <v>1092</v>
      </c>
      <c r="L15" s="124" t="s">
        <v>22</v>
      </c>
      <c r="M15" s="125">
        <v>910</v>
      </c>
      <c r="N15" s="124" t="s">
        <v>22</v>
      </c>
      <c r="O15" s="125">
        <v>981</v>
      </c>
      <c r="P15" s="124" t="s">
        <v>22</v>
      </c>
      <c r="Q15" s="125">
        <v>888</v>
      </c>
      <c r="R15" s="124" t="s">
        <v>22</v>
      </c>
      <c r="S15" s="125">
        <v>647</v>
      </c>
      <c r="T15" s="124" t="s">
        <v>22</v>
      </c>
      <c r="U15" s="125">
        <v>583</v>
      </c>
      <c r="V15" s="124" t="s">
        <v>22</v>
      </c>
      <c r="W15" s="125">
        <v>469</v>
      </c>
      <c r="X15" s="124" t="s">
        <v>22</v>
      </c>
      <c r="Y15" s="125">
        <v>982</v>
      </c>
      <c r="Z15" s="124" t="s">
        <v>22</v>
      </c>
      <c r="AA15" s="125">
        <v>666</v>
      </c>
      <c r="AB15" s="52" t="s">
        <v>22</v>
      </c>
      <c r="AC15" s="51">
        <f t="shared" si="0"/>
        <v>9289</v>
      </c>
    </row>
    <row r="16" spans="1:29" x14ac:dyDescent="0.2">
      <c r="A16" s="54"/>
      <c r="B16" s="44"/>
      <c r="C16" s="44" t="s">
        <v>15</v>
      </c>
      <c r="D16" s="124" t="s">
        <v>22</v>
      </c>
      <c r="E16" s="125">
        <v>2686</v>
      </c>
      <c r="F16" s="124" t="s">
        <v>22</v>
      </c>
      <c r="G16" s="125">
        <v>3281</v>
      </c>
      <c r="H16" s="124" t="s">
        <v>22</v>
      </c>
      <c r="I16" s="125">
        <v>3943</v>
      </c>
      <c r="J16" s="124" t="s">
        <v>22</v>
      </c>
      <c r="K16" s="125">
        <v>4425</v>
      </c>
      <c r="L16" s="124" t="s">
        <v>22</v>
      </c>
      <c r="M16" s="125">
        <v>3135</v>
      </c>
      <c r="N16" s="124" t="s">
        <v>22</v>
      </c>
      <c r="O16" s="125">
        <v>3142</v>
      </c>
      <c r="P16" s="124" t="s">
        <v>22</v>
      </c>
      <c r="Q16" s="125">
        <v>3784</v>
      </c>
      <c r="R16" s="124" t="s">
        <v>22</v>
      </c>
      <c r="S16" s="125">
        <v>4549</v>
      </c>
      <c r="T16" s="124" t="s">
        <v>22</v>
      </c>
      <c r="U16" s="125">
        <v>2067</v>
      </c>
      <c r="V16" s="124" t="s">
        <v>22</v>
      </c>
      <c r="W16" s="125">
        <v>1983</v>
      </c>
      <c r="X16" s="124" t="s">
        <v>22</v>
      </c>
      <c r="Y16" s="125">
        <v>4222</v>
      </c>
      <c r="Z16" s="124" t="s">
        <v>22</v>
      </c>
      <c r="AA16" s="125">
        <v>3379</v>
      </c>
      <c r="AB16" s="52" t="s">
        <v>22</v>
      </c>
      <c r="AC16" s="51">
        <f t="shared" si="0"/>
        <v>40596</v>
      </c>
    </row>
    <row r="17" spans="1:30" x14ac:dyDescent="0.2">
      <c r="A17" s="54"/>
      <c r="B17" s="44"/>
      <c r="C17" s="44" t="s">
        <v>16</v>
      </c>
      <c r="D17" s="124" t="s">
        <v>22</v>
      </c>
      <c r="E17" s="125">
        <v>1564</v>
      </c>
      <c r="F17" s="124" t="s">
        <v>22</v>
      </c>
      <c r="G17" s="125">
        <v>1530</v>
      </c>
      <c r="H17" s="124" t="s">
        <v>22</v>
      </c>
      <c r="I17" s="125">
        <v>8750</v>
      </c>
      <c r="J17" s="124" t="s">
        <v>22</v>
      </c>
      <c r="K17" s="125">
        <v>3321</v>
      </c>
      <c r="L17" s="124" t="s">
        <v>22</v>
      </c>
      <c r="M17" s="125">
        <v>2856</v>
      </c>
      <c r="N17" s="124" t="s">
        <v>22</v>
      </c>
      <c r="O17" s="125">
        <v>416</v>
      </c>
      <c r="P17" s="124" t="s">
        <v>22</v>
      </c>
      <c r="Q17" s="125">
        <v>245</v>
      </c>
      <c r="R17" s="124" t="s">
        <v>22</v>
      </c>
      <c r="S17" s="125">
        <v>13301</v>
      </c>
      <c r="T17" s="124" t="s">
        <v>22</v>
      </c>
      <c r="U17" s="125">
        <v>991</v>
      </c>
      <c r="V17" s="124" t="s">
        <v>22</v>
      </c>
      <c r="W17" s="125">
        <v>5594</v>
      </c>
      <c r="X17" s="124" t="s">
        <v>22</v>
      </c>
      <c r="Y17" s="125">
        <v>110</v>
      </c>
      <c r="Z17" s="124" t="s">
        <v>22</v>
      </c>
      <c r="AA17" s="125">
        <v>484</v>
      </c>
      <c r="AB17" s="52" t="s">
        <v>22</v>
      </c>
      <c r="AC17" s="51">
        <f t="shared" si="0"/>
        <v>39162</v>
      </c>
    </row>
    <row r="18" spans="1:30" x14ac:dyDescent="0.2">
      <c r="A18" s="54"/>
      <c r="B18" s="44"/>
      <c r="C18" s="44" t="s">
        <v>17</v>
      </c>
      <c r="D18" s="124" t="s">
        <v>22</v>
      </c>
      <c r="E18" s="125">
        <v>4250</v>
      </c>
      <c r="F18" s="124" t="s">
        <v>22</v>
      </c>
      <c r="G18" s="125">
        <v>4811</v>
      </c>
      <c r="H18" s="124" t="s">
        <v>22</v>
      </c>
      <c r="I18" s="125">
        <v>12694</v>
      </c>
      <c r="J18" s="124" t="s">
        <v>22</v>
      </c>
      <c r="K18" s="125">
        <v>7747</v>
      </c>
      <c r="L18" s="124" t="s">
        <v>22</v>
      </c>
      <c r="M18" s="125">
        <v>5991</v>
      </c>
      <c r="N18" s="124" t="s">
        <v>22</v>
      </c>
      <c r="O18" s="125">
        <v>3558</v>
      </c>
      <c r="P18" s="124" t="s">
        <v>22</v>
      </c>
      <c r="Q18" s="125">
        <v>4029</v>
      </c>
      <c r="R18" s="124" t="s">
        <v>22</v>
      </c>
      <c r="S18" s="125">
        <v>17851</v>
      </c>
      <c r="T18" s="124" t="s">
        <v>22</v>
      </c>
      <c r="U18" s="125">
        <v>3057</v>
      </c>
      <c r="V18" s="124" t="s">
        <v>22</v>
      </c>
      <c r="W18" s="125">
        <v>7577</v>
      </c>
      <c r="X18" s="124" t="s">
        <v>22</v>
      </c>
      <c r="Y18" s="125">
        <v>4332</v>
      </c>
      <c r="Z18" s="124" t="s">
        <v>22</v>
      </c>
      <c r="AA18" s="125">
        <v>3864</v>
      </c>
      <c r="AB18" s="52" t="s">
        <v>22</v>
      </c>
      <c r="AC18" s="51">
        <f t="shared" si="0"/>
        <v>79761</v>
      </c>
    </row>
    <row r="19" spans="1:30" x14ac:dyDescent="0.2">
      <c r="A19" s="53">
        <v>30803</v>
      </c>
      <c r="B19" s="255" t="s">
        <v>81</v>
      </c>
      <c r="C19" s="40" t="s">
        <v>18</v>
      </c>
      <c r="D19" s="70">
        <v>22</v>
      </c>
      <c r="E19" s="66">
        <v>8610</v>
      </c>
      <c r="F19" s="70">
        <v>27</v>
      </c>
      <c r="G19" s="66">
        <v>7922</v>
      </c>
      <c r="H19" s="70">
        <v>38</v>
      </c>
      <c r="I19" s="66">
        <v>9395</v>
      </c>
      <c r="J19" s="70">
        <v>35</v>
      </c>
      <c r="K19" s="66">
        <v>8405</v>
      </c>
      <c r="L19" s="70">
        <v>39</v>
      </c>
      <c r="M19" s="66">
        <v>11510</v>
      </c>
      <c r="N19" s="70">
        <v>22</v>
      </c>
      <c r="O19" s="66">
        <v>5647</v>
      </c>
      <c r="P19" s="70">
        <v>58</v>
      </c>
      <c r="Q19" s="66">
        <v>13668</v>
      </c>
      <c r="R19" s="70">
        <v>39</v>
      </c>
      <c r="S19" s="66">
        <v>8793</v>
      </c>
      <c r="T19" s="70">
        <v>27</v>
      </c>
      <c r="U19" s="66">
        <v>7373</v>
      </c>
      <c r="V19" s="70">
        <v>31</v>
      </c>
      <c r="W19" s="66">
        <v>7235</v>
      </c>
      <c r="X19" s="70">
        <v>41</v>
      </c>
      <c r="Y19" s="66">
        <v>11535</v>
      </c>
      <c r="Z19" s="70">
        <v>30</v>
      </c>
      <c r="AA19" s="66">
        <v>7861</v>
      </c>
      <c r="AB19" s="42">
        <f>SUMIF($D$2:$AA$2, "No. of Dwelling Units Approved", D19:AA19)</f>
        <v>409</v>
      </c>
      <c r="AC19" s="43">
        <f t="shared" si="0"/>
        <v>107954</v>
      </c>
    </row>
    <row r="20" spans="1:30" x14ac:dyDescent="0.2">
      <c r="A20" s="53"/>
      <c r="B20" s="256"/>
      <c r="C20" s="40" t="s">
        <v>109</v>
      </c>
      <c r="D20" s="70">
        <v>0</v>
      </c>
      <c r="E20" s="66">
        <v>0</v>
      </c>
      <c r="F20" s="70">
        <v>4</v>
      </c>
      <c r="G20" s="66">
        <v>535</v>
      </c>
      <c r="H20" s="70">
        <v>2</v>
      </c>
      <c r="I20" s="66">
        <v>340</v>
      </c>
      <c r="J20" s="70">
        <v>2</v>
      </c>
      <c r="K20" s="66">
        <v>210</v>
      </c>
      <c r="L20" s="70">
        <v>0</v>
      </c>
      <c r="M20" s="66">
        <v>0</v>
      </c>
      <c r="N20" s="70">
        <v>0</v>
      </c>
      <c r="O20" s="66">
        <v>0</v>
      </c>
      <c r="P20" s="70">
        <v>0</v>
      </c>
      <c r="Q20" s="66">
        <v>0</v>
      </c>
      <c r="R20" s="70">
        <v>0</v>
      </c>
      <c r="S20" s="66">
        <v>0</v>
      </c>
      <c r="T20" s="70">
        <v>0</v>
      </c>
      <c r="U20" s="66">
        <v>0</v>
      </c>
      <c r="V20" s="70">
        <v>4</v>
      </c>
      <c r="W20" s="66">
        <v>400</v>
      </c>
      <c r="X20" s="70">
        <v>0</v>
      </c>
      <c r="Y20" s="66">
        <v>0</v>
      </c>
      <c r="Z20" s="70">
        <v>0</v>
      </c>
      <c r="AA20" s="66">
        <v>0</v>
      </c>
      <c r="AB20" s="42">
        <f>SUMIF($D$2:$AA$2, "No. of Dwelling Units Approved", D20:AA20)</f>
        <v>12</v>
      </c>
      <c r="AC20" s="43">
        <f t="shared" si="0"/>
        <v>1485</v>
      </c>
    </row>
    <row r="21" spans="1:30" x14ac:dyDescent="0.2">
      <c r="A21" s="53"/>
      <c r="B21" s="256"/>
      <c r="C21" s="40" t="s">
        <v>110</v>
      </c>
      <c r="D21" s="70">
        <v>0</v>
      </c>
      <c r="E21" s="66">
        <v>0</v>
      </c>
      <c r="F21" s="70">
        <v>0</v>
      </c>
      <c r="G21" s="66">
        <v>0</v>
      </c>
      <c r="H21" s="70">
        <v>0</v>
      </c>
      <c r="I21" s="66">
        <v>0</v>
      </c>
      <c r="J21" s="70">
        <v>0</v>
      </c>
      <c r="K21" s="66">
        <v>0</v>
      </c>
      <c r="L21" s="70">
        <v>0</v>
      </c>
      <c r="M21" s="66">
        <v>0</v>
      </c>
      <c r="N21" s="70">
        <v>0</v>
      </c>
      <c r="O21" s="66">
        <v>0</v>
      </c>
      <c r="P21" s="70">
        <v>0</v>
      </c>
      <c r="Q21" s="66">
        <v>0</v>
      </c>
      <c r="R21" s="70">
        <v>62</v>
      </c>
      <c r="S21" s="66">
        <v>10500</v>
      </c>
      <c r="T21" s="70">
        <v>0</v>
      </c>
      <c r="U21" s="66">
        <v>0</v>
      </c>
      <c r="V21" s="70">
        <v>0</v>
      </c>
      <c r="W21" s="66">
        <v>0</v>
      </c>
      <c r="X21" s="70">
        <v>0</v>
      </c>
      <c r="Y21" s="66">
        <v>0</v>
      </c>
      <c r="Z21" s="70">
        <v>0</v>
      </c>
      <c r="AA21" s="66">
        <v>0</v>
      </c>
      <c r="AB21" s="42">
        <f>SUMIF($D$2:$AA$2, "No. of Dwelling Units Approved", D21:AA21)</f>
        <v>62</v>
      </c>
      <c r="AC21" s="43">
        <f t="shared" ref="AC21" si="3">SUMIF($D$2:$AA$2, "Value of Approvals ($000)", D21:AA21)</f>
        <v>10500</v>
      </c>
    </row>
    <row r="22" spans="1:30" x14ac:dyDescent="0.2">
      <c r="A22" s="40"/>
      <c r="B22" s="256"/>
      <c r="C22" s="40" t="s">
        <v>19</v>
      </c>
      <c r="D22" s="70">
        <v>22</v>
      </c>
      <c r="E22" s="66">
        <v>8610</v>
      </c>
      <c r="F22" s="70">
        <v>31</v>
      </c>
      <c r="G22" s="66">
        <v>8457</v>
      </c>
      <c r="H22" s="70">
        <v>40</v>
      </c>
      <c r="I22" s="66">
        <v>9735</v>
      </c>
      <c r="J22" s="70">
        <v>37</v>
      </c>
      <c r="K22" s="66">
        <v>8615</v>
      </c>
      <c r="L22" s="70">
        <v>39</v>
      </c>
      <c r="M22" s="66">
        <v>11510</v>
      </c>
      <c r="N22" s="70">
        <v>22</v>
      </c>
      <c r="O22" s="66">
        <v>5647</v>
      </c>
      <c r="P22" s="70">
        <v>58</v>
      </c>
      <c r="Q22" s="66">
        <v>13668</v>
      </c>
      <c r="R22" s="70">
        <v>101</v>
      </c>
      <c r="S22" s="66">
        <v>19293</v>
      </c>
      <c r="T22" s="70">
        <v>27</v>
      </c>
      <c r="U22" s="66">
        <v>7373</v>
      </c>
      <c r="V22" s="70">
        <v>35</v>
      </c>
      <c r="W22" s="66">
        <v>7635</v>
      </c>
      <c r="X22" s="70">
        <v>41</v>
      </c>
      <c r="Y22" s="66">
        <v>11535</v>
      </c>
      <c r="Z22" s="70">
        <v>30</v>
      </c>
      <c r="AA22" s="66">
        <v>7861</v>
      </c>
      <c r="AB22" s="42">
        <f>SUMIF($D$2:$AA$2, "No. of Dwelling Units Approved", D22:AA22)</f>
        <v>483</v>
      </c>
      <c r="AC22" s="43">
        <f t="shared" si="0"/>
        <v>119939</v>
      </c>
    </row>
    <row r="23" spans="1:30" x14ac:dyDescent="0.2">
      <c r="A23" s="40"/>
      <c r="B23" s="256"/>
      <c r="C23" s="40" t="s">
        <v>14</v>
      </c>
      <c r="D23" s="70" t="s">
        <v>22</v>
      </c>
      <c r="E23" s="66">
        <v>1122</v>
      </c>
      <c r="F23" s="70" t="s">
        <v>22</v>
      </c>
      <c r="G23" s="66">
        <v>2651</v>
      </c>
      <c r="H23" s="70" t="s">
        <v>22</v>
      </c>
      <c r="I23" s="66">
        <v>1468</v>
      </c>
      <c r="J23" s="70" t="s">
        <v>22</v>
      </c>
      <c r="K23" s="66">
        <v>1730</v>
      </c>
      <c r="L23" s="70" t="s">
        <v>22</v>
      </c>
      <c r="M23" s="66">
        <v>3438</v>
      </c>
      <c r="N23" s="70" t="s">
        <v>22</v>
      </c>
      <c r="O23" s="66">
        <v>828</v>
      </c>
      <c r="P23" s="70" t="s">
        <v>22</v>
      </c>
      <c r="Q23" s="66">
        <v>1164</v>
      </c>
      <c r="R23" s="70" t="s">
        <v>22</v>
      </c>
      <c r="S23" s="66">
        <v>1011</v>
      </c>
      <c r="T23" s="70" t="s">
        <v>22</v>
      </c>
      <c r="U23" s="66">
        <v>2306</v>
      </c>
      <c r="V23" s="70" t="s">
        <v>22</v>
      </c>
      <c r="W23" s="66">
        <v>2536</v>
      </c>
      <c r="X23" s="70" t="s">
        <v>22</v>
      </c>
      <c r="Y23" s="66">
        <v>2208</v>
      </c>
      <c r="Z23" s="70" t="s">
        <v>22</v>
      </c>
      <c r="AA23" s="66">
        <v>3126</v>
      </c>
      <c r="AB23" s="42" t="s">
        <v>22</v>
      </c>
      <c r="AC23" s="43">
        <f t="shared" si="0"/>
        <v>23588</v>
      </c>
    </row>
    <row r="24" spans="1:30" x14ac:dyDescent="0.2">
      <c r="A24" s="40"/>
      <c r="B24" s="256"/>
      <c r="C24" s="40" t="s">
        <v>15</v>
      </c>
      <c r="D24" s="70" t="s">
        <v>22</v>
      </c>
      <c r="E24" s="66">
        <v>9732</v>
      </c>
      <c r="F24" s="70" t="s">
        <v>22</v>
      </c>
      <c r="G24" s="66">
        <v>11109</v>
      </c>
      <c r="H24" s="70" t="s">
        <v>22</v>
      </c>
      <c r="I24" s="66">
        <v>11202</v>
      </c>
      <c r="J24" s="70" t="s">
        <v>22</v>
      </c>
      <c r="K24" s="66">
        <v>10344</v>
      </c>
      <c r="L24" s="70" t="s">
        <v>22</v>
      </c>
      <c r="M24" s="66">
        <v>14947</v>
      </c>
      <c r="N24" s="70" t="s">
        <v>22</v>
      </c>
      <c r="O24" s="66">
        <v>6475</v>
      </c>
      <c r="P24" s="70" t="s">
        <v>22</v>
      </c>
      <c r="Q24" s="66">
        <v>14831</v>
      </c>
      <c r="R24" s="70" t="s">
        <v>22</v>
      </c>
      <c r="S24" s="66">
        <v>20304</v>
      </c>
      <c r="T24" s="70" t="s">
        <v>22</v>
      </c>
      <c r="U24" s="66">
        <v>9679</v>
      </c>
      <c r="V24" s="70" t="s">
        <v>22</v>
      </c>
      <c r="W24" s="66">
        <v>10171</v>
      </c>
      <c r="X24" s="70" t="s">
        <v>22</v>
      </c>
      <c r="Y24" s="66">
        <v>13743</v>
      </c>
      <c r="Z24" s="70" t="s">
        <v>22</v>
      </c>
      <c r="AA24" s="66">
        <v>10986</v>
      </c>
      <c r="AB24" s="42" t="s">
        <v>22</v>
      </c>
      <c r="AC24" s="43">
        <f t="shared" si="0"/>
        <v>143523</v>
      </c>
    </row>
    <row r="25" spans="1:30" x14ac:dyDescent="0.2">
      <c r="A25" s="40"/>
      <c r="B25" s="256"/>
      <c r="C25" s="40" t="s">
        <v>16</v>
      </c>
      <c r="D25" s="70" t="s">
        <v>22</v>
      </c>
      <c r="E25" s="66">
        <v>2150</v>
      </c>
      <c r="F25" s="70" t="s">
        <v>22</v>
      </c>
      <c r="G25" s="66">
        <v>2626</v>
      </c>
      <c r="H25" s="70" t="s">
        <v>22</v>
      </c>
      <c r="I25" s="66">
        <v>2107</v>
      </c>
      <c r="J25" s="70" t="s">
        <v>22</v>
      </c>
      <c r="K25" s="66">
        <v>8508</v>
      </c>
      <c r="L25" s="70" t="s">
        <v>22</v>
      </c>
      <c r="M25" s="66">
        <v>9642</v>
      </c>
      <c r="N25" s="70" t="s">
        <v>22</v>
      </c>
      <c r="O25" s="66">
        <v>543</v>
      </c>
      <c r="P25" s="70" t="s">
        <v>22</v>
      </c>
      <c r="Q25" s="66">
        <v>11187</v>
      </c>
      <c r="R25" s="70" t="s">
        <v>22</v>
      </c>
      <c r="S25" s="66">
        <v>4049</v>
      </c>
      <c r="T25" s="70" t="s">
        <v>22</v>
      </c>
      <c r="U25" s="66">
        <v>15025</v>
      </c>
      <c r="V25" s="70" t="s">
        <v>22</v>
      </c>
      <c r="W25" s="66">
        <v>1896</v>
      </c>
      <c r="X25" s="70" t="s">
        <v>22</v>
      </c>
      <c r="Y25" s="66">
        <v>2670</v>
      </c>
      <c r="Z25" s="70" t="s">
        <v>22</v>
      </c>
      <c r="AA25" s="66">
        <v>4248</v>
      </c>
      <c r="AB25" s="42" t="s">
        <v>22</v>
      </c>
      <c r="AC25" s="43">
        <f t="shared" si="0"/>
        <v>64651</v>
      </c>
      <c r="AD25" s="32"/>
    </row>
    <row r="26" spans="1:30" x14ac:dyDescent="0.2">
      <c r="A26" s="40"/>
      <c r="B26" s="40"/>
      <c r="C26" s="40" t="s">
        <v>17</v>
      </c>
      <c r="D26" s="70" t="s">
        <v>22</v>
      </c>
      <c r="E26" s="66">
        <v>11882</v>
      </c>
      <c r="F26" s="70" t="s">
        <v>22</v>
      </c>
      <c r="G26" s="66">
        <v>13735</v>
      </c>
      <c r="H26" s="70" t="s">
        <v>22</v>
      </c>
      <c r="I26" s="66">
        <v>13309</v>
      </c>
      <c r="J26" s="70" t="s">
        <v>22</v>
      </c>
      <c r="K26" s="66">
        <v>18852</v>
      </c>
      <c r="L26" s="70" t="s">
        <v>22</v>
      </c>
      <c r="M26" s="66">
        <v>24589</v>
      </c>
      <c r="N26" s="70" t="s">
        <v>22</v>
      </c>
      <c r="O26" s="66">
        <v>7017</v>
      </c>
      <c r="P26" s="70" t="s">
        <v>22</v>
      </c>
      <c r="Q26" s="66">
        <v>26018</v>
      </c>
      <c r="R26" s="70" t="s">
        <v>22</v>
      </c>
      <c r="S26" s="66">
        <v>24353</v>
      </c>
      <c r="T26" s="70" t="s">
        <v>22</v>
      </c>
      <c r="U26" s="66">
        <v>24705</v>
      </c>
      <c r="V26" s="70" t="s">
        <v>22</v>
      </c>
      <c r="W26" s="66">
        <v>12067</v>
      </c>
      <c r="X26" s="70" t="s">
        <v>22</v>
      </c>
      <c r="Y26" s="66">
        <v>16413</v>
      </c>
      <c r="Z26" s="70" t="s">
        <v>22</v>
      </c>
      <c r="AA26" s="66">
        <v>15234</v>
      </c>
      <c r="AB26" s="42" t="s">
        <v>22</v>
      </c>
      <c r="AC26" s="43">
        <f t="shared" si="0"/>
        <v>208174</v>
      </c>
      <c r="AD26" s="32"/>
    </row>
    <row r="27" spans="1:30" x14ac:dyDescent="0.2">
      <c r="A27" s="46">
        <v>308</v>
      </c>
      <c r="B27" s="46" t="s">
        <v>105</v>
      </c>
      <c r="C27" s="46" t="s">
        <v>18</v>
      </c>
      <c r="D27" s="46">
        <f t="shared" ref="D27:AA27" si="4">SUM(D19,D11,D3)</f>
        <v>29</v>
      </c>
      <c r="E27" s="46">
        <f t="shared" si="4"/>
        <v>10840</v>
      </c>
      <c r="F27" s="46">
        <f t="shared" si="4"/>
        <v>45</v>
      </c>
      <c r="G27" s="46">
        <f t="shared" si="4"/>
        <v>12858</v>
      </c>
      <c r="H27" s="46">
        <f t="shared" si="4"/>
        <v>53</v>
      </c>
      <c r="I27" s="46">
        <f t="shared" si="4"/>
        <v>13368</v>
      </c>
      <c r="J27" s="46">
        <f t="shared" si="4"/>
        <v>54</v>
      </c>
      <c r="K27" s="46">
        <f t="shared" si="4"/>
        <v>13905</v>
      </c>
      <c r="L27" s="46">
        <f t="shared" si="4"/>
        <v>51</v>
      </c>
      <c r="M27" s="46">
        <f t="shared" si="4"/>
        <v>14682</v>
      </c>
      <c r="N27" s="46">
        <f t="shared" si="4"/>
        <v>28</v>
      </c>
      <c r="O27" s="46">
        <f t="shared" si="4"/>
        <v>7809</v>
      </c>
      <c r="P27" s="46">
        <f t="shared" si="4"/>
        <v>67</v>
      </c>
      <c r="Q27" s="46">
        <f t="shared" si="4"/>
        <v>16476</v>
      </c>
      <c r="R27" s="46">
        <f t="shared" si="4"/>
        <v>49</v>
      </c>
      <c r="S27" s="46">
        <f t="shared" si="4"/>
        <v>13012</v>
      </c>
      <c r="T27" s="46">
        <f t="shared" si="4"/>
        <v>43</v>
      </c>
      <c r="U27" s="46">
        <f t="shared" si="4"/>
        <v>11789</v>
      </c>
      <c r="V27" s="46">
        <f t="shared" si="4"/>
        <v>40</v>
      </c>
      <c r="W27" s="46">
        <f t="shared" si="4"/>
        <v>9035</v>
      </c>
      <c r="X27" s="46">
        <f t="shared" si="4"/>
        <v>51</v>
      </c>
      <c r="Y27" s="46">
        <f t="shared" si="4"/>
        <v>14774</v>
      </c>
      <c r="Z27" s="46">
        <f t="shared" si="4"/>
        <v>48</v>
      </c>
      <c r="AA27" s="46">
        <f t="shared" si="4"/>
        <v>13764</v>
      </c>
      <c r="AB27" s="46">
        <f>SUMIF($D$2:$AA$2, "No. of Dwelling Units Approved", D27:AA27)</f>
        <v>558</v>
      </c>
      <c r="AC27" s="47">
        <f t="shared" si="0"/>
        <v>152312</v>
      </c>
    </row>
    <row r="28" spans="1:30" x14ac:dyDescent="0.2">
      <c r="A28" s="46"/>
      <c r="B28" s="46"/>
      <c r="C28" s="46" t="s">
        <v>109</v>
      </c>
      <c r="D28" s="46">
        <f t="shared" ref="D28:AA28" si="5">SUM(D20,D12,D4)</f>
        <v>0</v>
      </c>
      <c r="E28" s="46">
        <f t="shared" si="5"/>
        <v>0</v>
      </c>
      <c r="F28" s="46">
        <f t="shared" si="5"/>
        <v>4</v>
      </c>
      <c r="G28" s="46">
        <f t="shared" si="5"/>
        <v>535</v>
      </c>
      <c r="H28" s="46">
        <f t="shared" si="5"/>
        <v>2</v>
      </c>
      <c r="I28" s="46">
        <f t="shared" si="5"/>
        <v>340</v>
      </c>
      <c r="J28" s="46">
        <f t="shared" si="5"/>
        <v>7</v>
      </c>
      <c r="K28" s="46">
        <f t="shared" si="5"/>
        <v>1258</v>
      </c>
      <c r="L28" s="46">
        <f t="shared" si="5"/>
        <v>0</v>
      </c>
      <c r="M28" s="46">
        <f t="shared" si="5"/>
        <v>0</v>
      </c>
      <c r="N28" s="46">
        <f t="shared" si="5"/>
        <v>0</v>
      </c>
      <c r="O28" s="46">
        <f t="shared" si="5"/>
        <v>0</v>
      </c>
      <c r="P28" s="46">
        <f t="shared" si="5"/>
        <v>2</v>
      </c>
      <c r="Q28" s="46">
        <f t="shared" si="5"/>
        <v>88</v>
      </c>
      <c r="R28" s="46">
        <f t="shared" si="5"/>
        <v>0</v>
      </c>
      <c r="S28" s="46">
        <f t="shared" si="5"/>
        <v>0</v>
      </c>
      <c r="T28" s="46">
        <f t="shared" si="5"/>
        <v>0</v>
      </c>
      <c r="U28" s="46">
        <f t="shared" si="5"/>
        <v>0</v>
      </c>
      <c r="V28" s="46">
        <f t="shared" si="5"/>
        <v>4</v>
      </c>
      <c r="W28" s="46">
        <f t="shared" si="5"/>
        <v>400</v>
      </c>
      <c r="X28" s="46">
        <f t="shared" si="5"/>
        <v>0</v>
      </c>
      <c r="Y28" s="46">
        <f t="shared" si="5"/>
        <v>0</v>
      </c>
      <c r="Z28" s="46">
        <f t="shared" si="5"/>
        <v>0</v>
      </c>
      <c r="AA28" s="46">
        <f t="shared" si="5"/>
        <v>0</v>
      </c>
      <c r="AB28" s="46">
        <f>SUM(AB20,AB12,AB4)</f>
        <v>19</v>
      </c>
      <c r="AC28" s="46">
        <f>SUM(AC20,AC12,AC4)</f>
        <v>2621</v>
      </c>
    </row>
    <row r="29" spans="1:30" x14ac:dyDescent="0.2">
      <c r="A29" s="46"/>
      <c r="B29" s="46"/>
      <c r="C29" s="46" t="s">
        <v>110</v>
      </c>
      <c r="D29" s="46">
        <f t="shared" ref="D29:AA29" si="6">SUM(D21,D13,D5)</f>
        <v>0</v>
      </c>
      <c r="E29" s="46">
        <f t="shared" si="6"/>
        <v>0</v>
      </c>
      <c r="F29" s="46">
        <f t="shared" si="6"/>
        <v>0</v>
      </c>
      <c r="G29" s="46">
        <f t="shared" si="6"/>
        <v>0</v>
      </c>
      <c r="H29" s="46">
        <f t="shared" si="6"/>
        <v>0</v>
      </c>
      <c r="I29" s="46">
        <f t="shared" si="6"/>
        <v>0</v>
      </c>
      <c r="J29" s="46">
        <f t="shared" si="6"/>
        <v>0</v>
      </c>
      <c r="K29" s="46">
        <f t="shared" si="6"/>
        <v>0</v>
      </c>
      <c r="L29" s="46">
        <f t="shared" si="6"/>
        <v>0</v>
      </c>
      <c r="M29" s="46">
        <f t="shared" si="6"/>
        <v>0</v>
      </c>
      <c r="N29" s="46">
        <f t="shared" si="6"/>
        <v>0</v>
      </c>
      <c r="O29" s="46">
        <f t="shared" si="6"/>
        <v>0</v>
      </c>
      <c r="P29" s="46">
        <f t="shared" si="6"/>
        <v>0</v>
      </c>
      <c r="Q29" s="46">
        <f t="shared" si="6"/>
        <v>0</v>
      </c>
      <c r="R29" s="46">
        <f t="shared" si="6"/>
        <v>62</v>
      </c>
      <c r="S29" s="46">
        <f t="shared" si="6"/>
        <v>10500</v>
      </c>
      <c r="T29" s="46">
        <f t="shared" si="6"/>
        <v>0</v>
      </c>
      <c r="U29" s="46">
        <f t="shared" si="6"/>
        <v>0</v>
      </c>
      <c r="V29" s="46">
        <f t="shared" si="6"/>
        <v>0</v>
      </c>
      <c r="W29" s="46">
        <f t="shared" si="6"/>
        <v>0</v>
      </c>
      <c r="X29" s="46">
        <f t="shared" si="6"/>
        <v>0</v>
      </c>
      <c r="Y29" s="46">
        <f t="shared" si="6"/>
        <v>0</v>
      </c>
      <c r="Z29" s="46">
        <f t="shared" si="6"/>
        <v>0</v>
      </c>
      <c r="AA29" s="46">
        <f t="shared" si="6"/>
        <v>0</v>
      </c>
      <c r="AB29" s="46">
        <f>SUM(AB21,AB13,AB5)</f>
        <v>62</v>
      </c>
      <c r="AC29" s="46">
        <f>SUM(AC21,AC13,AC5)</f>
        <v>10500</v>
      </c>
    </row>
    <row r="30" spans="1:30" x14ac:dyDescent="0.2">
      <c r="A30" s="46"/>
      <c r="B30" s="46"/>
      <c r="C30" s="46" t="s">
        <v>19</v>
      </c>
      <c r="D30" s="46">
        <f t="shared" ref="D30:AA30" si="7">SUM(D22,D14,D6)</f>
        <v>29</v>
      </c>
      <c r="E30" s="46">
        <f t="shared" si="7"/>
        <v>10840</v>
      </c>
      <c r="F30" s="46">
        <f t="shared" si="7"/>
        <v>49</v>
      </c>
      <c r="G30" s="46">
        <f t="shared" si="7"/>
        <v>13393</v>
      </c>
      <c r="H30" s="46">
        <f t="shared" si="7"/>
        <v>55</v>
      </c>
      <c r="I30" s="46">
        <f t="shared" si="7"/>
        <v>13708</v>
      </c>
      <c r="J30" s="46">
        <f t="shared" si="7"/>
        <v>61</v>
      </c>
      <c r="K30" s="46">
        <f t="shared" si="7"/>
        <v>15163</v>
      </c>
      <c r="L30" s="46">
        <f t="shared" si="7"/>
        <v>51</v>
      </c>
      <c r="M30" s="46">
        <f t="shared" si="7"/>
        <v>14682</v>
      </c>
      <c r="N30" s="46">
        <f t="shared" si="7"/>
        <v>28</v>
      </c>
      <c r="O30" s="46">
        <f t="shared" si="7"/>
        <v>7809</v>
      </c>
      <c r="P30" s="46">
        <f t="shared" si="7"/>
        <v>69</v>
      </c>
      <c r="Q30" s="46">
        <f t="shared" si="7"/>
        <v>16564</v>
      </c>
      <c r="R30" s="46">
        <f t="shared" si="7"/>
        <v>111</v>
      </c>
      <c r="S30" s="46">
        <f t="shared" si="7"/>
        <v>23512</v>
      </c>
      <c r="T30" s="46">
        <f t="shared" si="7"/>
        <v>43</v>
      </c>
      <c r="U30" s="46">
        <f t="shared" si="7"/>
        <v>11789</v>
      </c>
      <c r="V30" s="46">
        <f t="shared" si="7"/>
        <v>44</v>
      </c>
      <c r="W30" s="46">
        <f t="shared" si="7"/>
        <v>9435</v>
      </c>
      <c r="X30" s="46">
        <f t="shared" si="7"/>
        <v>51</v>
      </c>
      <c r="Y30" s="46">
        <f t="shared" si="7"/>
        <v>14774</v>
      </c>
      <c r="Z30" s="46">
        <f t="shared" si="7"/>
        <v>48</v>
      </c>
      <c r="AA30" s="46">
        <f t="shared" si="7"/>
        <v>13764</v>
      </c>
      <c r="AB30" s="46">
        <f>SUMIF($D$2:$AA$2, "No. of Dwelling Units Approved", D30:AA30)</f>
        <v>639</v>
      </c>
      <c r="AC30" s="47">
        <f t="shared" ref="AC30:AC66" si="8">SUMIF($D$2:$AA$2, "Value of Approvals ($000)", D30:AA30)</f>
        <v>165433</v>
      </c>
    </row>
    <row r="31" spans="1:30" x14ac:dyDescent="0.2">
      <c r="A31" s="46"/>
      <c r="B31" s="46"/>
      <c r="C31" s="46" t="s">
        <v>14</v>
      </c>
      <c r="D31" s="46" t="s">
        <v>22</v>
      </c>
      <c r="E31" s="47">
        <f>SUM(E7,E15,E23)</f>
        <v>2074</v>
      </c>
      <c r="F31" s="46" t="s">
        <v>22</v>
      </c>
      <c r="G31" s="47">
        <f>SUM(G7,G15,G23)</f>
        <v>3443</v>
      </c>
      <c r="H31" s="46" t="s">
        <v>22</v>
      </c>
      <c r="I31" s="47">
        <f>SUM(I7,I15,I23)</f>
        <v>2044</v>
      </c>
      <c r="J31" s="46" t="s">
        <v>22</v>
      </c>
      <c r="K31" s="47">
        <f>SUM(K7,K15,K23)</f>
        <v>2822</v>
      </c>
      <c r="L31" s="46" t="s">
        <v>22</v>
      </c>
      <c r="M31" s="47">
        <f>SUM(M7,M15,M23)</f>
        <v>4416</v>
      </c>
      <c r="N31" s="46" t="s">
        <v>22</v>
      </c>
      <c r="O31" s="47">
        <f>SUM(O7,O15,O23)</f>
        <v>1869</v>
      </c>
      <c r="P31" s="46" t="s">
        <v>22</v>
      </c>
      <c r="Q31" s="47">
        <f>SUM(Q7,Q15,Q23)</f>
        <v>2104</v>
      </c>
      <c r="R31" s="46" t="s">
        <v>22</v>
      </c>
      <c r="S31" s="47">
        <f>SUM(S7,S15,S23)</f>
        <v>1790</v>
      </c>
      <c r="T31" s="46" t="s">
        <v>22</v>
      </c>
      <c r="U31" s="47">
        <f>SUM(U7,U15,U23)</f>
        <v>3089</v>
      </c>
      <c r="V31" s="46" t="s">
        <v>22</v>
      </c>
      <c r="W31" s="47">
        <f>SUM(W7,W15,W23)</f>
        <v>3025</v>
      </c>
      <c r="X31" s="46" t="s">
        <v>22</v>
      </c>
      <c r="Y31" s="47">
        <f>SUM(Y7,Y15,Y23)</f>
        <v>3500</v>
      </c>
      <c r="Z31" s="46" t="s">
        <v>22</v>
      </c>
      <c r="AA31" s="47">
        <f>SUM(AA7,AA15,AA23)</f>
        <v>3937</v>
      </c>
      <c r="AB31" s="46" t="s">
        <v>22</v>
      </c>
      <c r="AC31" s="47">
        <f t="shared" si="8"/>
        <v>34113</v>
      </c>
    </row>
    <row r="32" spans="1:30" x14ac:dyDescent="0.2">
      <c r="A32" s="46"/>
      <c r="B32" s="46"/>
      <c r="C32" s="46" t="s">
        <v>15</v>
      </c>
      <c r="D32" s="46" t="s">
        <v>22</v>
      </c>
      <c r="E32" s="47">
        <f t="shared" ref="E32:E34" si="9">SUM(E8,E16,E24)</f>
        <v>12914</v>
      </c>
      <c r="F32" s="46" t="s">
        <v>22</v>
      </c>
      <c r="G32" s="47">
        <f t="shared" ref="G32:G34" si="10">SUM(G8,G16,G24)</f>
        <v>16837</v>
      </c>
      <c r="H32" s="46" t="s">
        <v>22</v>
      </c>
      <c r="I32" s="47">
        <f t="shared" ref="I32:I34" si="11">SUM(I8,I16,I24)</f>
        <v>15752</v>
      </c>
      <c r="J32" s="46" t="s">
        <v>22</v>
      </c>
      <c r="K32" s="47">
        <f t="shared" ref="K32:K34" si="12">SUM(K8,K16,K24)</f>
        <v>17984</v>
      </c>
      <c r="L32" s="46" t="s">
        <v>22</v>
      </c>
      <c r="M32" s="47">
        <f>SUM(M8,M16,M24)</f>
        <v>19098</v>
      </c>
      <c r="N32" s="46" t="s">
        <v>22</v>
      </c>
      <c r="O32" s="47">
        <f>SUM(O8,O16,O24)</f>
        <v>9677</v>
      </c>
      <c r="P32" s="46" t="s">
        <v>22</v>
      </c>
      <c r="Q32" s="47">
        <f>SUM(Q8,Q16,Q24)</f>
        <v>18667</v>
      </c>
      <c r="R32" s="46" t="s">
        <v>22</v>
      </c>
      <c r="S32" s="47">
        <f>SUM(S8,S16,S24)</f>
        <v>25302</v>
      </c>
      <c r="T32" s="46" t="s">
        <v>22</v>
      </c>
      <c r="U32" s="47">
        <f>SUM(U8,U16,U24)</f>
        <v>14879</v>
      </c>
      <c r="V32" s="46" t="s">
        <v>22</v>
      </c>
      <c r="W32" s="47">
        <f>SUM(W8,W16,W24)</f>
        <v>12460</v>
      </c>
      <c r="X32" s="46" t="s">
        <v>22</v>
      </c>
      <c r="Y32" s="47">
        <f>SUM(Y8,Y16,Y24)</f>
        <v>18275</v>
      </c>
      <c r="Z32" s="46" t="s">
        <v>22</v>
      </c>
      <c r="AA32" s="47">
        <f>SUM(AA8,AA16,AA24)</f>
        <v>17700</v>
      </c>
      <c r="AB32" s="46" t="s">
        <v>22</v>
      </c>
      <c r="AC32" s="47">
        <f t="shared" si="8"/>
        <v>199545</v>
      </c>
    </row>
    <row r="33" spans="1:29" x14ac:dyDescent="0.2">
      <c r="A33" s="46"/>
      <c r="B33" s="46"/>
      <c r="C33" s="46" t="s">
        <v>16</v>
      </c>
      <c r="D33" s="46" t="s">
        <v>22</v>
      </c>
      <c r="E33" s="47">
        <f t="shared" si="9"/>
        <v>5957</v>
      </c>
      <c r="F33" s="46" t="s">
        <v>22</v>
      </c>
      <c r="G33" s="47">
        <f t="shared" si="10"/>
        <v>4422</v>
      </c>
      <c r="H33" s="46" t="s">
        <v>22</v>
      </c>
      <c r="I33" s="47">
        <f t="shared" si="11"/>
        <v>10857</v>
      </c>
      <c r="J33" s="46" t="s">
        <v>22</v>
      </c>
      <c r="K33" s="47">
        <f t="shared" si="12"/>
        <v>11904</v>
      </c>
      <c r="L33" s="46" t="s">
        <v>22</v>
      </c>
      <c r="M33" s="47">
        <f>SUM(M9,M17,M25)</f>
        <v>12498</v>
      </c>
      <c r="N33" s="46" t="s">
        <v>22</v>
      </c>
      <c r="O33" s="47">
        <f>SUM(O9,O17,O25)</f>
        <v>959</v>
      </c>
      <c r="P33" s="46" t="s">
        <v>22</v>
      </c>
      <c r="Q33" s="47">
        <f>SUM(Q9,Q17,Q25)</f>
        <v>11432</v>
      </c>
      <c r="R33" s="46" t="s">
        <v>22</v>
      </c>
      <c r="S33" s="47">
        <f>SUM(S9,S17,S25)</f>
        <v>17410</v>
      </c>
      <c r="T33" s="46" t="s">
        <v>22</v>
      </c>
      <c r="U33" s="47">
        <f>SUM(U9,U17,U25)</f>
        <v>16941</v>
      </c>
      <c r="V33" s="46" t="s">
        <v>22</v>
      </c>
      <c r="W33" s="47">
        <f>SUM(W9,W17,W25)</f>
        <v>7490</v>
      </c>
      <c r="X33" s="46" t="s">
        <v>22</v>
      </c>
      <c r="Y33" s="47">
        <f>SUM(Y9,Y17,Y25)</f>
        <v>2780</v>
      </c>
      <c r="Z33" s="46" t="s">
        <v>22</v>
      </c>
      <c r="AA33" s="47">
        <f>SUM(AA9,AA17,AA25)</f>
        <v>4841</v>
      </c>
      <c r="AB33" s="46" t="s">
        <v>22</v>
      </c>
      <c r="AC33" s="47">
        <f t="shared" si="8"/>
        <v>107491</v>
      </c>
    </row>
    <row r="34" spans="1:29" x14ac:dyDescent="0.2">
      <c r="A34" s="46"/>
      <c r="B34" s="46"/>
      <c r="C34" s="46" t="s">
        <v>17</v>
      </c>
      <c r="D34" s="46" t="s">
        <v>22</v>
      </c>
      <c r="E34" s="47">
        <f t="shared" si="9"/>
        <v>18871</v>
      </c>
      <c r="F34" s="46" t="s">
        <v>22</v>
      </c>
      <c r="G34" s="47">
        <f t="shared" si="10"/>
        <v>21259</v>
      </c>
      <c r="H34" s="46" t="s">
        <v>22</v>
      </c>
      <c r="I34" s="47">
        <f t="shared" si="11"/>
        <v>26610</v>
      </c>
      <c r="J34" s="46" t="s">
        <v>22</v>
      </c>
      <c r="K34" s="47">
        <f t="shared" si="12"/>
        <v>29889</v>
      </c>
      <c r="L34" s="46" t="s">
        <v>22</v>
      </c>
      <c r="M34" s="47">
        <f>SUM(M10,M18,M26)</f>
        <v>31596</v>
      </c>
      <c r="N34" s="46" t="s">
        <v>22</v>
      </c>
      <c r="O34" s="47">
        <f>SUM(O10,O18,O26)</f>
        <v>10635</v>
      </c>
      <c r="P34" s="46" t="s">
        <v>22</v>
      </c>
      <c r="Q34" s="47">
        <f>SUM(Q10,Q18,Q26)</f>
        <v>30099</v>
      </c>
      <c r="R34" s="46" t="s">
        <v>22</v>
      </c>
      <c r="S34" s="47">
        <f>SUM(S10,S18,S26)</f>
        <v>42713</v>
      </c>
      <c r="T34" s="46" t="s">
        <v>22</v>
      </c>
      <c r="U34" s="47">
        <f>SUM(U10,U18,U26)</f>
        <v>31820</v>
      </c>
      <c r="V34" s="46" t="s">
        <v>22</v>
      </c>
      <c r="W34" s="47">
        <f>SUM(W10,W18,W26)</f>
        <v>19950</v>
      </c>
      <c r="X34" s="46" t="s">
        <v>22</v>
      </c>
      <c r="Y34" s="47">
        <f>SUM(Y10,Y18,Y26)</f>
        <v>21055</v>
      </c>
      <c r="Z34" s="46" t="s">
        <v>22</v>
      </c>
      <c r="AA34" s="47">
        <f>SUM(AA10,AA18,AA26)</f>
        <v>22542</v>
      </c>
      <c r="AB34" s="46" t="s">
        <v>22</v>
      </c>
      <c r="AC34" s="47">
        <f t="shared" si="8"/>
        <v>307039</v>
      </c>
    </row>
    <row r="35" spans="1:29" x14ac:dyDescent="0.2">
      <c r="A35" s="44">
        <v>315031408</v>
      </c>
      <c r="B35" s="44" t="s">
        <v>37</v>
      </c>
      <c r="C35" s="44" t="s">
        <v>18</v>
      </c>
      <c r="D35" s="44">
        <v>0</v>
      </c>
      <c r="E35" s="45">
        <v>0</v>
      </c>
      <c r="F35" s="44">
        <v>1</v>
      </c>
      <c r="G35" s="45">
        <v>132</v>
      </c>
      <c r="H35" s="44">
        <v>0</v>
      </c>
      <c r="I35" s="45">
        <v>0</v>
      </c>
      <c r="J35" s="44">
        <v>0</v>
      </c>
      <c r="K35" s="57">
        <v>0</v>
      </c>
      <c r="L35" s="44">
        <v>1</v>
      </c>
      <c r="M35" s="57">
        <v>439</v>
      </c>
      <c r="N35" s="44">
        <v>0</v>
      </c>
      <c r="O35" s="57">
        <v>0</v>
      </c>
      <c r="P35" s="44">
        <v>0</v>
      </c>
      <c r="Q35" s="44">
        <v>0</v>
      </c>
      <c r="R35" s="44">
        <v>1</v>
      </c>
      <c r="S35" s="44">
        <v>150</v>
      </c>
      <c r="T35" s="44">
        <v>0</v>
      </c>
      <c r="U35" s="44">
        <v>0</v>
      </c>
      <c r="V35" s="44">
        <v>0</v>
      </c>
      <c r="W35" s="44">
        <v>0</v>
      </c>
      <c r="X35" s="44">
        <v>0</v>
      </c>
      <c r="Y35" s="57">
        <v>0</v>
      </c>
      <c r="Z35" s="44">
        <v>0</v>
      </c>
      <c r="AA35" s="57">
        <v>0</v>
      </c>
      <c r="AB35" s="50">
        <f>SUMIF($D$2:$AA$2, "No. of Dwelling Units Approved", D35:AA35)</f>
        <v>3</v>
      </c>
      <c r="AC35" s="51">
        <f t="shared" si="8"/>
        <v>721</v>
      </c>
    </row>
    <row r="36" spans="1:29" x14ac:dyDescent="0.2">
      <c r="A36" s="44"/>
      <c r="B36" s="44"/>
      <c r="C36" s="44" t="s">
        <v>109</v>
      </c>
      <c r="D36" s="44">
        <v>0</v>
      </c>
      <c r="E36" s="45">
        <v>0</v>
      </c>
      <c r="F36" s="44">
        <v>0</v>
      </c>
      <c r="G36" s="45">
        <v>0</v>
      </c>
      <c r="H36" s="44">
        <v>0</v>
      </c>
      <c r="I36" s="45">
        <v>0</v>
      </c>
      <c r="J36" s="44">
        <v>0</v>
      </c>
      <c r="K36" s="57">
        <v>0</v>
      </c>
      <c r="L36" s="44">
        <v>0</v>
      </c>
      <c r="M36" s="57">
        <v>0</v>
      </c>
      <c r="N36" s="44">
        <v>0</v>
      </c>
      <c r="O36" s="44">
        <v>0</v>
      </c>
      <c r="P36" s="44">
        <v>0</v>
      </c>
      <c r="Q36" s="44">
        <v>0</v>
      </c>
      <c r="R36" s="44">
        <v>0</v>
      </c>
      <c r="S36" s="44">
        <v>0</v>
      </c>
      <c r="T36" s="44">
        <v>0</v>
      </c>
      <c r="U36" s="44">
        <v>0</v>
      </c>
      <c r="V36" s="44">
        <v>0</v>
      </c>
      <c r="W36" s="44">
        <v>0</v>
      </c>
      <c r="X36" s="44">
        <v>0</v>
      </c>
      <c r="Y36" s="57">
        <v>0</v>
      </c>
      <c r="Z36" s="44">
        <v>0</v>
      </c>
      <c r="AA36" s="57">
        <v>0</v>
      </c>
      <c r="AB36" s="50">
        <f>SUMIF($D$2:$AA$2, "No. of Dwelling Units Approved", D36:AA36)</f>
        <v>0</v>
      </c>
      <c r="AC36" s="51">
        <f t="shared" si="8"/>
        <v>0</v>
      </c>
    </row>
    <row r="37" spans="1:29" x14ac:dyDescent="0.2">
      <c r="A37" s="44"/>
      <c r="B37" s="44"/>
      <c r="C37" s="44" t="s">
        <v>110</v>
      </c>
      <c r="D37" s="44">
        <v>0</v>
      </c>
      <c r="E37" s="45">
        <v>0</v>
      </c>
      <c r="F37" s="44">
        <v>0</v>
      </c>
      <c r="G37" s="45">
        <v>0</v>
      </c>
      <c r="H37" s="44">
        <v>0</v>
      </c>
      <c r="I37" s="45">
        <v>0</v>
      </c>
      <c r="J37" s="44">
        <v>0</v>
      </c>
      <c r="K37" s="57">
        <v>0</v>
      </c>
      <c r="L37" s="44">
        <v>0</v>
      </c>
      <c r="M37" s="57">
        <v>0</v>
      </c>
      <c r="N37" s="44">
        <v>0</v>
      </c>
      <c r="O37" s="44">
        <v>0</v>
      </c>
      <c r="P37" s="44">
        <v>0</v>
      </c>
      <c r="Q37" s="44">
        <v>0</v>
      </c>
      <c r="R37" s="44">
        <v>0</v>
      </c>
      <c r="S37" s="44">
        <v>0</v>
      </c>
      <c r="T37" s="44">
        <v>0</v>
      </c>
      <c r="U37" s="44">
        <v>0</v>
      </c>
      <c r="V37" s="44">
        <v>0</v>
      </c>
      <c r="W37" s="44">
        <v>0</v>
      </c>
      <c r="X37" s="44">
        <v>0</v>
      </c>
      <c r="Y37" s="57">
        <v>0</v>
      </c>
      <c r="Z37" s="44">
        <v>0</v>
      </c>
      <c r="AA37" s="57">
        <v>0</v>
      </c>
      <c r="AB37" s="50">
        <f>SUMIF($D$2:$AA$2, "No. of Dwelling Units Approved", D37:AA37)</f>
        <v>0</v>
      </c>
      <c r="AC37" s="51">
        <f t="shared" ref="AC37" si="13">SUMIF($D$2:$AA$2, "Value of Approvals ($000)", D37:AA37)</f>
        <v>0</v>
      </c>
    </row>
    <row r="38" spans="1:29" x14ac:dyDescent="0.2">
      <c r="A38" s="44"/>
      <c r="B38" s="44"/>
      <c r="C38" s="44" t="s">
        <v>19</v>
      </c>
      <c r="D38" s="44">
        <v>0</v>
      </c>
      <c r="E38" s="45">
        <v>0</v>
      </c>
      <c r="F38" s="44">
        <v>1</v>
      </c>
      <c r="G38" s="45">
        <v>132</v>
      </c>
      <c r="H38" s="44">
        <v>0</v>
      </c>
      <c r="I38" s="45">
        <v>0</v>
      </c>
      <c r="J38" s="44">
        <v>0</v>
      </c>
      <c r="K38" s="57">
        <v>0</v>
      </c>
      <c r="L38" s="44">
        <v>1</v>
      </c>
      <c r="M38" s="57">
        <v>439</v>
      </c>
      <c r="N38" s="44">
        <v>0</v>
      </c>
      <c r="O38" s="57">
        <v>0</v>
      </c>
      <c r="P38" s="44">
        <v>0</v>
      </c>
      <c r="Q38" s="44">
        <v>0</v>
      </c>
      <c r="R38" s="44">
        <v>1</v>
      </c>
      <c r="S38" s="44">
        <v>150</v>
      </c>
      <c r="T38" s="44">
        <v>0</v>
      </c>
      <c r="U38" s="44">
        <v>0</v>
      </c>
      <c r="V38" s="44">
        <v>0</v>
      </c>
      <c r="W38" s="44">
        <v>0</v>
      </c>
      <c r="X38" s="44">
        <v>0</v>
      </c>
      <c r="Y38" s="57">
        <v>0</v>
      </c>
      <c r="Z38" s="44">
        <v>0</v>
      </c>
      <c r="AA38" s="57">
        <v>0</v>
      </c>
      <c r="AB38" s="50">
        <f>SUMIF($D$2:$AA$2, "No. of Dwelling Units Approved", D38:AA38)</f>
        <v>3</v>
      </c>
      <c r="AC38" s="51">
        <f t="shared" si="8"/>
        <v>721</v>
      </c>
    </row>
    <row r="39" spans="1:29" x14ac:dyDescent="0.2">
      <c r="A39" s="44"/>
      <c r="B39" s="44"/>
      <c r="C39" s="44" t="s">
        <v>14</v>
      </c>
      <c r="D39" s="44" t="s">
        <v>22</v>
      </c>
      <c r="E39" s="45">
        <v>40</v>
      </c>
      <c r="F39" s="44" t="s">
        <v>22</v>
      </c>
      <c r="G39" s="45">
        <v>10</v>
      </c>
      <c r="H39" s="44" t="s">
        <v>22</v>
      </c>
      <c r="I39" s="45">
        <v>0</v>
      </c>
      <c r="J39" s="44" t="s">
        <v>22</v>
      </c>
      <c r="K39" s="57">
        <v>39</v>
      </c>
      <c r="L39" s="44" t="s">
        <v>22</v>
      </c>
      <c r="M39" s="57">
        <v>108</v>
      </c>
      <c r="N39" s="44" t="s">
        <v>22</v>
      </c>
      <c r="O39" s="57">
        <v>180</v>
      </c>
      <c r="P39" s="44" t="s">
        <v>22</v>
      </c>
      <c r="Q39" s="57">
        <v>32</v>
      </c>
      <c r="R39" s="44" t="s">
        <v>22</v>
      </c>
      <c r="S39" s="57">
        <v>13</v>
      </c>
      <c r="T39" s="44" t="s">
        <v>22</v>
      </c>
      <c r="U39" s="57">
        <v>37</v>
      </c>
      <c r="V39" s="44" t="s">
        <v>22</v>
      </c>
      <c r="W39" s="57">
        <v>58</v>
      </c>
      <c r="X39" s="44" t="s">
        <v>22</v>
      </c>
      <c r="Y39" s="57">
        <v>0</v>
      </c>
      <c r="Z39" s="44" t="s">
        <v>22</v>
      </c>
      <c r="AA39" s="57">
        <v>40</v>
      </c>
      <c r="AB39" s="52" t="s">
        <v>22</v>
      </c>
      <c r="AC39" s="51">
        <f t="shared" si="8"/>
        <v>557</v>
      </c>
    </row>
    <row r="40" spans="1:29" x14ac:dyDescent="0.2">
      <c r="A40" s="44"/>
      <c r="B40" s="44"/>
      <c r="C40" s="44" t="s">
        <v>15</v>
      </c>
      <c r="D40" s="44" t="s">
        <v>22</v>
      </c>
      <c r="E40" s="45">
        <v>40</v>
      </c>
      <c r="F40" s="44" t="s">
        <v>22</v>
      </c>
      <c r="G40" s="45">
        <v>143</v>
      </c>
      <c r="H40" s="44" t="s">
        <v>22</v>
      </c>
      <c r="I40" s="45">
        <v>0</v>
      </c>
      <c r="J40" s="44" t="s">
        <v>22</v>
      </c>
      <c r="K40" s="57">
        <v>39</v>
      </c>
      <c r="L40" s="44" t="s">
        <v>22</v>
      </c>
      <c r="M40" s="57">
        <v>547</v>
      </c>
      <c r="N40" s="44" t="s">
        <v>22</v>
      </c>
      <c r="O40" s="57">
        <v>180</v>
      </c>
      <c r="P40" s="44" t="s">
        <v>22</v>
      </c>
      <c r="Q40" s="57">
        <v>32</v>
      </c>
      <c r="R40" s="44" t="s">
        <v>22</v>
      </c>
      <c r="S40" s="57">
        <v>163</v>
      </c>
      <c r="T40" s="44" t="s">
        <v>22</v>
      </c>
      <c r="U40" s="57">
        <v>37</v>
      </c>
      <c r="V40" s="44" t="s">
        <v>22</v>
      </c>
      <c r="W40" s="57">
        <v>58</v>
      </c>
      <c r="X40" s="44" t="s">
        <v>22</v>
      </c>
      <c r="Y40" s="57">
        <v>0</v>
      </c>
      <c r="Z40" s="44" t="s">
        <v>22</v>
      </c>
      <c r="AA40" s="57">
        <v>40</v>
      </c>
      <c r="AB40" s="52" t="s">
        <v>22</v>
      </c>
      <c r="AC40" s="51">
        <f t="shared" si="8"/>
        <v>1279</v>
      </c>
    </row>
    <row r="41" spans="1:29" x14ac:dyDescent="0.2">
      <c r="A41" s="44"/>
      <c r="B41" s="44"/>
      <c r="C41" s="44" t="s">
        <v>16</v>
      </c>
      <c r="D41" s="44" t="s">
        <v>22</v>
      </c>
      <c r="E41" s="45">
        <v>0</v>
      </c>
      <c r="F41" s="44" t="s">
        <v>22</v>
      </c>
      <c r="G41" s="45">
        <v>0</v>
      </c>
      <c r="H41" s="44" t="s">
        <v>22</v>
      </c>
      <c r="I41" s="45">
        <v>0</v>
      </c>
      <c r="J41" s="44" t="s">
        <v>22</v>
      </c>
      <c r="K41" s="57">
        <v>50</v>
      </c>
      <c r="L41" s="44" t="s">
        <v>22</v>
      </c>
      <c r="M41" s="57">
        <v>53</v>
      </c>
      <c r="N41" s="44" t="s">
        <v>22</v>
      </c>
      <c r="O41" s="57">
        <v>550</v>
      </c>
      <c r="P41" s="44" t="s">
        <v>22</v>
      </c>
      <c r="Q41" s="57">
        <v>515</v>
      </c>
      <c r="R41" s="44" t="s">
        <v>22</v>
      </c>
      <c r="S41" s="57">
        <v>0</v>
      </c>
      <c r="T41" s="44" t="s">
        <v>22</v>
      </c>
      <c r="U41" s="57">
        <v>194</v>
      </c>
      <c r="V41" s="44" t="s">
        <v>22</v>
      </c>
      <c r="W41" s="57">
        <v>0</v>
      </c>
      <c r="X41" s="44" t="s">
        <v>22</v>
      </c>
      <c r="Y41" s="57">
        <v>217</v>
      </c>
      <c r="Z41" s="44" t="s">
        <v>22</v>
      </c>
      <c r="AA41" s="57">
        <v>0</v>
      </c>
      <c r="AB41" s="52" t="s">
        <v>22</v>
      </c>
      <c r="AC41" s="51">
        <f t="shared" si="8"/>
        <v>1579</v>
      </c>
    </row>
    <row r="42" spans="1:29" x14ac:dyDescent="0.2">
      <c r="A42" s="44"/>
      <c r="B42" s="44"/>
      <c r="C42" s="44" t="s">
        <v>17</v>
      </c>
      <c r="D42" s="44" t="s">
        <v>22</v>
      </c>
      <c r="E42" s="45">
        <v>40</v>
      </c>
      <c r="F42" s="44" t="s">
        <v>22</v>
      </c>
      <c r="G42" s="45">
        <v>143</v>
      </c>
      <c r="H42" s="44" t="s">
        <v>22</v>
      </c>
      <c r="I42" s="45">
        <v>0</v>
      </c>
      <c r="J42" s="44" t="s">
        <v>22</v>
      </c>
      <c r="K42" s="57">
        <v>89</v>
      </c>
      <c r="L42" s="44" t="s">
        <v>22</v>
      </c>
      <c r="M42" s="57">
        <v>599</v>
      </c>
      <c r="N42" s="44" t="s">
        <v>22</v>
      </c>
      <c r="O42" s="57">
        <v>730</v>
      </c>
      <c r="P42" s="44" t="s">
        <v>22</v>
      </c>
      <c r="Q42" s="57">
        <v>547</v>
      </c>
      <c r="R42" s="44" t="s">
        <v>22</v>
      </c>
      <c r="S42" s="57">
        <v>163</v>
      </c>
      <c r="T42" s="44" t="s">
        <v>22</v>
      </c>
      <c r="U42" s="57">
        <v>231</v>
      </c>
      <c r="V42" s="44" t="s">
        <v>22</v>
      </c>
      <c r="W42" s="57">
        <v>58</v>
      </c>
      <c r="X42" s="44" t="s">
        <v>22</v>
      </c>
      <c r="Y42" s="57">
        <v>217</v>
      </c>
      <c r="Z42" s="44" t="s">
        <v>22</v>
      </c>
      <c r="AA42" s="57">
        <v>40</v>
      </c>
      <c r="AB42" s="52" t="s">
        <v>22</v>
      </c>
      <c r="AC42" s="51">
        <f t="shared" si="8"/>
        <v>2857</v>
      </c>
    </row>
    <row r="43" spans="1:29" x14ac:dyDescent="0.2">
      <c r="A43" s="40">
        <v>315031412</v>
      </c>
      <c r="B43" s="40" t="s">
        <v>38</v>
      </c>
      <c r="C43" s="40" t="s">
        <v>18</v>
      </c>
      <c r="D43" s="40">
        <v>0</v>
      </c>
      <c r="E43" s="41">
        <v>0</v>
      </c>
      <c r="F43" s="40">
        <v>0</v>
      </c>
      <c r="G43" s="41">
        <v>0</v>
      </c>
      <c r="H43" s="40">
        <v>0</v>
      </c>
      <c r="I43" s="41">
        <v>0</v>
      </c>
      <c r="J43" s="40">
        <v>0</v>
      </c>
      <c r="K43" s="41">
        <v>0</v>
      </c>
      <c r="L43" s="40">
        <v>0</v>
      </c>
      <c r="M43" s="41">
        <v>0</v>
      </c>
      <c r="N43" s="40">
        <v>0</v>
      </c>
      <c r="O43" s="40">
        <v>0</v>
      </c>
      <c r="P43" s="40">
        <v>3</v>
      </c>
      <c r="Q43" s="40">
        <v>941</v>
      </c>
      <c r="R43" s="40">
        <v>0</v>
      </c>
      <c r="S43" s="40">
        <v>0</v>
      </c>
      <c r="T43" s="40">
        <v>0</v>
      </c>
      <c r="U43" s="40">
        <v>0</v>
      </c>
      <c r="V43" s="40">
        <v>0</v>
      </c>
      <c r="W43" s="40">
        <v>0</v>
      </c>
      <c r="X43" s="40">
        <v>0</v>
      </c>
      <c r="Y43" s="40">
        <v>0</v>
      </c>
      <c r="Z43" s="40">
        <v>0</v>
      </c>
      <c r="AA43" s="41">
        <v>0</v>
      </c>
      <c r="AB43" s="42">
        <f>SUMIF($D$2:$AA$2, "No. of Dwelling Units Approved", D43:AA43)</f>
        <v>3</v>
      </c>
      <c r="AC43" s="43">
        <f t="shared" si="8"/>
        <v>941</v>
      </c>
    </row>
    <row r="44" spans="1:29" x14ac:dyDescent="0.2">
      <c r="A44" s="40"/>
      <c r="B44" s="40"/>
      <c r="C44" s="40" t="s">
        <v>109</v>
      </c>
      <c r="D44" s="40">
        <v>0</v>
      </c>
      <c r="E44" s="41">
        <v>0</v>
      </c>
      <c r="F44" s="40">
        <v>0</v>
      </c>
      <c r="G44" s="41">
        <v>0</v>
      </c>
      <c r="H44" s="40">
        <v>0</v>
      </c>
      <c r="I44" s="41">
        <v>0</v>
      </c>
      <c r="J44" s="40">
        <v>0</v>
      </c>
      <c r="K44" s="41">
        <v>0</v>
      </c>
      <c r="L44" s="40">
        <v>0</v>
      </c>
      <c r="M44" s="41">
        <v>0</v>
      </c>
      <c r="N44" s="40">
        <v>0</v>
      </c>
      <c r="O44" s="40">
        <v>0</v>
      </c>
      <c r="P44" s="40">
        <v>0</v>
      </c>
      <c r="Q44" s="40">
        <v>0</v>
      </c>
      <c r="R44" s="40">
        <v>0</v>
      </c>
      <c r="S44" s="40">
        <v>0</v>
      </c>
      <c r="T44" s="40">
        <v>0</v>
      </c>
      <c r="U44" s="40">
        <v>0</v>
      </c>
      <c r="V44" s="40">
        <v>0</v>
      </c>
      <c r="W44" s="40">
        <v>0</v>
      </c>
      <c r="X44" s="40">
        <v>0</v>
      </c>
      <c r="Y44" s="40">
        <v>0</v>
      </c>
      <c r="Z44" s="40">
        <v>0</v>
      </c>
      <c r="AA44" s="41">
        <v>0</v>
      </c>
      <c r="AB44" s="42">
        <f>SUMIF($D$2:$AA$2, "No. of Dwelling Units Approved", D44:AA44)</f>
        <v>0</v>
      </c>
      <c r="AC44" s="43">
        <f t="shared" si="8"/>
        <v>0</v>
      </c>
    </row>
    <row r="45" spans="1:29" x14ac:dyDescent="0.2">
      <c r="A45" s="40"/>
      <c r="B45" s="40"/>
      <c r="C45" s="40" t="s">
        <v>110</v>
      </c>
      <c r="D45" s="40">
        <v>0</v>
      </c>
      <c r="E45" s="41">
        <v>0</v>
      </c>
      <c r="F45" s="40">
        <v>0</v>
      </c>
      <c r="G45" s="41">
        <v>0</v>
      </c>
      <c r="H45" s="40">
        <v>0</v>
      </c>
      <c r="I45" s="41">
        <v>0</v>
      </c>
      <c r="J45" s="40">
        <v>0</v>
      </c>
      <c r="K45" s="41">
        <v>0</v>
      </c>
      <c r="L45" s="40">
        <v>0</v>
      </c>
      <c r="M45" s="41">
        <v>0</v>
      </c>
      <c r="N45" s="40">
        <v>0</v>
      </c>
      <c r="O45" s="40">
        <v>0</v>
      </c>
      <c r="P45" s="40">
        <v>0</v>
      </c>
      <c r="Q45" s="40">
        <v>0</v>
      </c>
      <c r="R45" s="40">
        <v>0</v>
      </c>
      <c r="S45" s="40">
        <v>0</v>
      </c>
      <c r="T45" s="40">
        <v>0</v>
      </c>
      <c r="U45" s="40">
        <v>0</v>
      </c>
      <c r="V45" s="40">
        <v>0</v>
      </c>
      <c r="W45" s="40">
        <v>0</v>
      </c>
      <c r="X45" s="40">
        <v>0</v>
      </c>
      <c r="Y45" s="40">
        <v>0</v>
      </c>
      <c r="Z45" s="40">
        <v>0</v>
      </c>
      <c r="AA45" s="41">
        <v>0</v>
      </c>
      <c r="AB45" s="42">
        <f>SUMIF($D$2:$AA$2, "No. of Dwelling Units Approved", D45:AA45)</f>
        <v>0</v>
      </c>
      <c r="AC45" s="43">
        <f t="shared" ref="AC45" si="14">SUMIF($D$2:$AA$2, "Value of Approvals ($000)", D45:AA45)</f>
        <v>0</v>
      </c>
    </row>
    <row r="46" spans="1:29" x14ac:dyDescent="0.2">
      <c r="A46" s="40"/>
      <c r="B46" s="40"/>
      <c r="C46" s="40" t="s">
        <v>19</v>
      </c>
      <c r="D46" s="40">
        <v>0</v>
      </c>
      <c r="E46" s="41">
        <v>0</v>
      </c>
      <c r="F46" s="40">
        <v>0</v>
      </c>
      <c r="G46" s="41">
        <v>0</v>
      </c>
      <c r="H46" s="40">
        <v>0</v>
      </c>
      <c r="I46" s="41">
        <v>0</v>
      </c>
      <c r="J46" s="40">
        <v>0</v>
      </c>
      <c r="K46" s="41">
        <v>0</v>
      </c>
      <c r="L46" s="40">
        <v>0</v>
      </c>
      <c r="M46" s="41">
        <v>0</v>
      </c>
      <c r="N46" s="40">
        <v>0</v>
      </c>
      <c r="O46" s="40">
        <v>0</v>
      </c>
      <c r="P46" s="40">
        <v>3</v>
      </c>
      <c r="Q46" s="40">
        <v>941</v>
      </c>
      <c r="R46" s="40">
        <v>0</v>
      </c>
      <c r="S46" s="40">
        <v>0</v>
      </c>
      <c r="T46" s="40">
        <v>0</v>
      </c>
      <c r="U46" s="40">
        <v>0</v>
      </c>
      <c r="V46" s="40">
        <v>0</v>
      </c>
      <c r="W46" s="40">
        <v>0</v>
      </c>
      <c r="X46" s="40">
        <v>0</v>
      </c>
      <c r="Y46" s="40">
        <v>0</v>
      </c>
      <c r="Z46" s="40">
        <v>0</v>
      </c>
      <c r="AA46" s="41">
        <v>0</v>
      </c>
      <c r="AB46" s="42">
        <f>SUMIF($D$2:$AA$2, "No. of Dwelling Units Approved", D46:AA46)</f>
        <v>3</v>
      </c>
      <c r="AC46" s="43">
        <f t="shared" si="8"/>
        <v>941</v>
      </c>
    </row>
    <row r="47" spans="1:29" x14ac:dyDescent="0.2">
      <c r="A47" s="40"/>
      <c r="B47" s="40"/>
      <c r="C47" s="40" t="s">
        <v>14</v>
      </c>
      <c r="D47" s="40" t="s">
        <v>22</v>
      </c>
      <c r="E47" s="41">
        <v>118</v>
      </c>
      <c r="F47" s="40" t="s">
        <v>22</v>
      </c>
      <c r="G47" s="41">
        <v>0</v>
      </c>
      <c r="H47" s="40" t="s">
        <v>22</v>
      </c>
      <c r="I47" s="41">
        <v>0</v>
      </c>
      <c r="J47" s="40" t="s">
        <v>22</v>
      </c>
      <c r="K47" s="41">
        <v>166</v>
      </c>
      <c r="L47" s="40" t="s">
        <v>22</v>
      </c>
      <c r="M47" s="41">
        <v>0</v>
      </c>
      <c r="N47" s="40" t="s">
        <v>22</v>
      </c>
      <c r="O47" s="41">
        <v>0</v>
      </c>
      <c r="P47" s="40" t="s">
        <v>22</v>
      </c>
      <c r="Q47" s="41">
        <v>166</v>
      </c>
      <c r="R47" s="40" t="s">
        <v>22</v>
      </c>
      <c r="S47" s="41">
        <v>0</v>
      </c>
      <c r="T47" s="40" t="s">
        <v>22</v>
      </c>
      <c r="U47" s="41">
        <v>0</v>
      </c>
      <c r="V47" s="40" t="s">
        <v>22</v>
      </c>
      <c r="W47" s="41">
        <v>134</v>
      </c>
      <c r="X47" s="40" t="s">
        <v>22</v>
      </c>
      <c r="Y47" s="41">
        <v>0</v>
      </c>
      <c r="Z47" s="40" t="s">
        <v>22</v>
      </c>
      <c r="AA47" s="41">
        <v>0</v>
      </c>
      <c r="AB47" s="42" t="s">
        <v>22</v>
      </c>
      <c r="AC47" s="43">
        <f t="shared" si="8"/>
        <v>584</v>
      </c>
    </row>
    <row r="48" spans="1:29" x14ac:dyDescent="0.2">
      <c r="A48" s="40"/>
      <c r="B48" s="40"/>
      <c r="C48" s="40" t="s">
        <v>15</v>
      </c>
      <c r="D48" s="40" t="s">
        <v>22</v>
      </c>
      <c r="E48" s="41">
        <v>118</v>
      </c>
      <c r="F48" s="40" t="s">
        <v>22</v>
      </c>
      <c r="G48" s="41">
        <v>0</v>
      </c>
      <c r="H48" s="40" t="s">
        <v>22</v>
      </c>
      <c r="I48" s="41">
        <v>0</v>
      </c>
      <c r="J48" s="40" t="s">
        <v>22</v>
      </c>
      <c r="K48" s="41">
        <v>166</v>
      </c>
      <c r="L48" s="40" t="s">
        <v>22</v>
      </c>
      <c r="M48" s="41">
        <v>0</v>
      </c>
      <c r="N48" s="40" t="s">
        <v>22</v>
      </c>
      <c r="O48" s="41">
        <v>0</v>
      </c>
      <c r="P48" s="40" t="s">
        <v>22</v>
      </c>
      <c r="Q48" s="41">
        <v>1107</v>
      </c>
      <c r="R48" s="40" t="s">
        <v>22</v>
      </c>
      <c r="S48" s="41">
        <v>0</v>
      </c>
      <c r="T48" s="40" t="s">
        <v>22</v>
      </c>
      <c r="U48" s="41">
        <v>0</v>
      </c>
      <c r="V48" s="40" t="s">
        <v>22</v>
      </c>
      <c r="W48" s="41">
        <v>134</v>
      </c>
      <c r="X48" s="40" t="s">
        <v>22</v>
      </c>
      <c r="Y48" s="41">
        <v>0</v>
      </c>
      <c r="Z48" s="40" t="s">
        <v>22</v>
      </c>
      <c r="AA48" s="41">
        <v>0</v>
      </c>
      <c r="AB48" s="42" t="s">
        <v>22</v>
      </c>
      <c r="AC48" s="43">
        <f t="shared" si="8"/>
        <v>1525</v>
      </c>
    </row>
    <row r="49" spans="1:29" x14ac:dyDescent="0.2">
      <c r="A49" s="40"/>
      <c r="B49" s="40"/>
      <c r="C49" s="40" t="s">
        <v>16</v>
      </c>
      <c r="D49" s="40" t="s">
        <v>22</v>
      </c>
      <c r="E49" s="41">
        <v>1034</v>
      </c>
      <c r="F49" s="40" t="s">
        <v>22</v>
      </c>
      <c r="G49" s="41">
        <v>0</v>
      </c>
      <c r="H49" s="40" t="s">
        <v>22</v>
      </c>
      <c r="I49" s="41">
        <v>0</v>
      </c>
      <c r="J49" s="40" t="s">
        <v>22</v>
      </c>
      <c r="K49" s="41">
        <v>309</v>
      </c>
      <c r="L49" s="40" t="s">
        <v>22</v>
      </c>
      <c r="M49" s="41">
        <v>0</v>
      </c>
      <c r="N49" s="40" t="s">
        <v>22</v>
      </c>
      <c r="O49" s="41">
        <v>0</v>
      </c>
      <c r="P49" s="40" t="s">
        <v>22</v>
      </c>
      <c r="Q49" s="41">
        <v>420</v>
      </c>
      <c r="R49" s="40" t="s">
        <v>22</v>
      </c>
      <c r="S49" s="41">
        <v>0</v>
      </c>
      <c r="T49" s="40" t="s">
        <v>22</v>
      </c>
      <c r="U49" s="41">
        <v>0</v>
      </c>
      <c r="V49" s="40" t="s">
        <v>22</v>
      </c>
      <c r="W49" s="41">
        <v>0</v>
      </c>
      <c r="X49" s="40" t="s">
        <v>22</v>
      </c>
      <c r="Y49" s="41">
        <v>0</v>
      </c>
      <c r="Z49" s="40" t="s">
        <v>22</v>
      </c>
      <c r="AA49" s="41">
        <v>0</v>
      </c>
      <c r="AB49" s="42" t="s">
        <v>22</v>
      </c>
      <c r="AC49" s="43">
        <f t="shared" si="8"/>
        <v>1763</v>
      </c>
    </row>
    <row r="50" spans="1:29" x14ac:dyDescent="0.2">
      <c r="A50" s="40"/>
      <c r="B50" s="40"/>
      <c r="C50" s="40" t="s">
        <v>17</v>
      </c>
      <c r="D50" s="40" t="s">
        <v>22</v>
      </c>
      <c r="E50" s="41">
        <v>1151</v>
      </c>
      <c r="F50" s="40" t="s">
        <v>22</v>
      </c>
      <c r="G50" s="41">
        <v>0</v>
      </c>
      <c r="H50" s="40" t="s">
        <v>22</v>
      </c>
      <c r="I50" s="41">
        <v>0</v>
      </c>
      <c r="J50" s="40" t="s">
        <v>22</v>
      </c>
      <c r="K50" s="41">
        <v>475</v>
      </c>
      <c r="L50" s="40" t="s">
        <v>22</v>
      </c>
      <c r="M50" s="41">
        <v>0</v>
      </c>
      <c r="N50" s="40" t="s">
        <v>22</v>
      </c>
      <c r="O50" s="41">
        <v>0</v>
      </c>
      <c r="P50" s="40" t="s">
        <v>22</v>
      </c>
      <c r="Q50" s="41">
        <v>1527</v>
      </c>
      <c r="R50" s="40" t="s">
        <v>22</v>
      </c>
      <c r="S50" s="41">
        <v>0</v>
      </c>
      <c r="T50" s="40" t="s">
        <v>22</v>
      </c>
      <c r="U50" s="41">
        <v>0</v>
      </c>
      <c r="V50" s="40" t="s">
        <v>22</v>
      </c>
      <c r="W50" s="41">
        <v>134</v>
      </c>
      <c r="X50" s="40" t="s">
        <v>22</v>
      </c>
      <c r="Y50" s="41">
        <v>0</v>
      </c>
      <c r="Z50" s="40" t="s">
        <v>22</v>
      </c>
      <c r="AA50" s="41">
        <v>0</v>
      </c>
      <c r="AB50" s="42" t="s">
        <v>22</v>
      </c>
      <c r="AC50" s="43">
        <f t="shared" si="8"/>
        <v>3287</v>
      </c>
    </row>
    <row r="51" spans="1:29" x14ac:dyDescent="0.2">
      <c r="A51" s="67">
        <v>315031410</v>
      </c>
      <c r="B51" s="67" t="s">
        <v>39</v>
      </c>
      <c r="C51" s="44" t="s">
        <v>18</v>
      </c>
      <c r="D51" s="44">
        <v>0</v>
      </c>
      <c r="E51" s="45">
        <v>0</v>
      </c>
      <c r="F51" s="44">
        <v>0</v>
      </c>
      <c r="G51" s="45">
        <v>0</v>
      </c>
      <c r="H51" s="44">
        <v>0</v>
      </c>
      <c r="I51" s="45">
        <v>0</v>
      </c>
      <c r="J51" s="44">
        <v>0</v>
      </c>
      <c r="K51" s="57">
        <v>0</v>
      </c>
      <c r="L51" s="44">
        <v>0</v>
      </c>
      <c r="M51" s="57">
        <v>0</v>
      </c>
      <c r="N51" s="44">
        <v>0</v>
      </c>
      <c r="O51" s="57">
        <v>0</v>
      </c>
      <c r="P51" s="44">
        <v>0</v>
      </c>
      <c r="Q51" s="57">
        <v>0</v>
      </c>
      <c r="R51" s="44">
        <v>0</v>
      </c>
      <c r="S51" s="57">
        <v>0</v>
      </c>
      <c r="T51" s="44">
        <v>0</v>
      </c>
      <c r="U51" s="57">
        <v>0</v>
      </c>
      <c r="V51" s="44">
        <v>0</v>
      </c>
      <c r="W51" s="57">
        <v>0</v>
      </c>
      <c r="X51" s="44">
        <v>0</v>
      </c>
      <c r="Y51" s="57">
        <v>0</v>
      </c>
      <c r="Z51" s="44">
        <v>0</v>
      </c>
      <c r="AA51" s="57">
        <v>0</v>
      </c>
      <c r="AB51" s="50">
        <f>SUMIF($D$2:$AA$2, "No. of Dwelling Units Approved", D51:AA51)</f>
        <v>0</v>
      </c>
      <c r="AC51" s="51">
        <f t="shared" si="8"/>
        <v>0</v>
      </c>
    </row>
    <row r="52" spans="1:29" x14ac:dyDescent="0.2">
      <c r="A52" s="67"/>
      <c r="B52" s="67"/>
      <c r="C52" s="44" t="s">
        <v>109</v>
      </c>
      <c r="D52" s="44">
        <v>0</v>
      </c>
      <c r="E52" s="45">
        <v>0</v>
      </c>
      <c r="F52" s="44">
        <v>0</v>
      </c>
      <c r="G52" s="45">
        <v>0</v>
      </c>
      <c r="H52" s="44">
        <v>0</v>
      </c>
      <c r="I52" s="45">
        <v>0</v>
      </c>
      <c r="J52" s="44">
        <v>0</v>
      </c>
      <c r="K52" s="57">
        <v>0</v>
      </c>
      <c r="L52" s="44">
        <v>0</v>
      </c>
      <c r="M52" s="57">
        <v>0</v>
      </c>
      <c r="N52" s="44">
        <v>0</v>
      </c>
      <c r="O52" s="57">
        <v>0</v>
      </c>
      <c r="P52" s="44">
        <v>0</v>
      </c>
      <c r="Q52" s="57">
        <v>0</v>
      </c>
      <c r="R52" s="44">
        <v>0</v>
      </c>
      <c r="S52" s="57">
        <v>0</v>
      </c>
      <c r="T52" s="44">
        <v>0</v>
      </c>
      <c r="U52" s="57">
        <v>0</v>
      </c>
      <c r="V52" s="44">
        <v>0</v>
      </c>
      <c r="W52" s="57">
        <v>0</v>
      </c>
      <c r="X52" s="44">
        <v>0</v>
      </c>
      <c r="Y52" s="57">
        <v>0</v>
      </c>
      <c r="Z52" s="44">
        <v>0</v>
      </c>
      <c r="AA52" s="57">
        <v>0</v>
      </c>
      <c r="AB52" s="50">
        <f>SUMIF($D$2:$AA$2, "No. of Dwelling Units Approved", D52:AA52)</f>
        <v>0</v>
      </c>
      <c r="AC52" s="51">
        <f t="shared" si="8"/>
        <v>0</v>
      </c>
    </row>
    <row r="53" spans="1:29" x14ac:dyDescent="0.2">
      <c r="A53" s="67"/>
      <c r="B53" s="67"/>
      <c r="C53" s="44" t="s">
        <v>110</v>
      </c>
      <c r="D53" s="44">
        <v>0</v>
      </c>
      <c r="E53" s="45">
        <v>0</v>
      </c>
      <c r="F53" s="44">
        <v>0</v>
      </c>
      <c r="G53" s="45">
        <v>0</v>
      </c>
      <c r="H53" s="44">
        <v>0</v>
      </c>
      <c r="I53" s="45">
        <v>0</v>
      </c>
      <c r="J53" s="44">
        <v>0</v>
      </c>
      <c r="K53" s="57">
        <v>0</v>
      </c>
      <c r="L53" s="44">
        <v>0</v>
      </c>
      <c r="M53" s="57">
        <v>0</v>
      </c>
      <c r="N53" s="44">
        <v>0</v>
      </c>
      <c r="O53" s="57">
        <v>0</v>
      </c>
      <c r="P53" s="44">
        <v>0</v>
      </c>
      <c r="Q53" s="57">
        <v>0</v>
      </c>
      <c r="R53" s="44">
        <v>0</v>
      </c>
      <c r="S53" s="57">
        <v>0</v>
      </c>
      <c r="T53" s="44">
        <v>0</v>
      </c>
      <c r="U53" s="57">
        <v>0</v>
      </c>
      <c r="V53" s="44">
        <v>0</v>
      </c>
      <c r="W53" s="57">
        <v>0</v>
      </c>
      <c r="X53" s="44">
        <v>0</v>
      </c>
      <c r="Y53" s="57">
        <v>0</v>
      </c>
      <c r="Z53" s="44">
        <v>0</v>
      </c>
      <c r="AA53" s="57">
        <v>0</v>
      </c>
      <c r="AB53" s="50">
        <f>SUMIF($D$2:$AA$2, "No. of Dwelling Units Approved", D53:AA53)</f>
        <v>0</v>
      </c>
      <c r="AC53" s="51">
        <f t="shared" ref="AC53" si="15">SUMIF($D$2:$AA$2, "Value of Approvals ($000)", D53:AA53)</f>
        <v>0</v>
      </c>
    </row>
    <row r="54" spans="1:29" x14ac:dyDescent="0.2">
      <c r="A54" s="67"/>
      <c r="B54" s="67"/>
      <c r="C54" s="44" t="s">
        <v>19</v>
      </c>
      <c r="D54" s="44">
        <v>0</v>
      </c>
      <c r="E54" s="45">
        <v>0</v>
      </c>
      <c r="F54" s="44">
        <v>0</v>
      </c>
      <c r="G54" s="45">
        <v>0</v>
      </c>
      <c r="H54" s="44">
        <v>0</v>
      </c>
      <c r="I54" s="45">
        <v>0</v>
      </c>
      <c r="J54" s="44">
        <v>0</v>
      </c>
      <c r="K54" s="57">
        <v>0</v>
      </c>
      <c r="L54" s="44">
        <v>0</v>
      </c>
      <c r="M54" s="57">
        <v>0</v>
      </c>
      <c r="N54" s="44">
        <v>0</v>
      </c>
      <c r="O54" s="57">
        <v>0</v>
      </c>
      <c r="P54" s="44">
        <v>0</v>
      </c>
      <c r="Q54" s="57">
        <v>0</v>
      </c>
      <c r="R54" s="44">
        <v>0</v>
      </c>
      <c r="S54" s="57">
        <v>0</v>
      </c>
      <c r="T54" s="44">
        <v>0</v>
      </c>
      <c r="U54" s="57">
        <v>0</v>
      </c>
      <c r="V54" s="44">
        <v>0</v>
      </c>
      <c r="W54" s="57">
        <v>0</v>
      </c>
      <c r="X54" s="44">
        <v>0</v>
      </c>
      <c r="Y54" s="57">
        <v>0</v>
      </c>
      <c r="Z54" s="44">
        <v>0</v>
      </c>
      <c r="AA54" s="57">
        <v>0</v>
      </c>
      <c r="AB54" s="50">
        <f>SUMIF($D$2:$AA$2, "No. of Dwelling Units Approved", D54:AA54)</f>
        <v>0</v>
      </c>
      <c r="AC54" s="51">
        <f t="shared" si="8"/>
        <v>0</v>
      </c>
    </row>
    <row r="55" spans="1:29" x14ac:dyDescent="0.2">
      <c r="A55" s="67"/>
      <c r="B55" s="67"/>
      <c r="C55" s="44" t="s">
        <v>14</v>
      </c>
      <c r="D55" s="44" t="s">
        <v>22</v>
      </c>
      <c r="E55" s="45">
        <v>0</v>
      </c>
      <c r="F55" s="44" t="s">
        <v>22</v>
      </c>
      <c r="G55" s="45">
        <v>0</v>
      </c>
      <c r="H55" s="44" t="s">
        <v>22</v>
      </c>
      <c r="I55" s="45">
        <v>0</v>
      </c>
      <c r="J55" s="44" t="s">
        <v>22</v>
      </c>
      <c r="K55" s="57">
        <v>0</v>
      </c>
      <c r="L55" s="44" t="s">
        <v>22</v>
      </c>
      <c r="M55" s="57">
        <v>0</v>
      </c>
      <c r="N55" s="44" t="s">
        <v>22</v>
      </c>
      <c r="O55" s="57">
        <v>0</v>
      </c>
      <c r="P55" s="44" t="s">
        <v>22</v>
      </c>
      <c r="Q55" s="57">
        <v>42</v>
      </c>
      <c r="R55" s="44" t="s">
        <v>22</v>
      </c>
      <c r="S55" s="57">
        <v>0</v>
      </c>
      <c r="T55" s="44" t="s">
        <v>22</v>
      </c>
      <c r="U55" s="57">
        <v>0</v>
      </c>
      <c r="V55" s="44" t="s">
        <v>22</v>
      </c>
      <c r="W55" s="57">
        <v>98</v>
      </c>
      <c r="X55" s="44" t="s">
        <v>22</v>
      </c>
      <c r="Y55" s="57">
        <v>0</v>
      </c>
      <c r="Z55" s="44" t="s">
        <v>22</v>
      </c>
      <c r="AA55" s="57">
        <v>0</v>
      </c>
      <c r="AB55" s="52" t="s">
        <v>22</v>
      </c>
      <c r="AC55" s="51">
        <f t="shared" si="8"/>
        <v>140</v>
      </c>
    </row>
    <row r="56" spans="1:29" x14ac:dyDescent="0.2">
      <c r="A56" s="67"/>
      <c r="B56" s="67"/>
      <c r="C56" s="44" t="s">
        <v>15</v>
      </c>
      <c r="D56" s="44" t="s">
        <v>22</v>
      </c>
      <c r="E56" s="45">
        <v>0</v>
      </c>
      <c r="F56" s="44" t="s">
        <v>22</v>
      </c>
      <c r="G56" s="45">
        <v>0</v>
      </c>
      <c r="H56" s="44" t="s">
        <v>22</v>
      </c>
      <c r="I56" s="45">
        <v>0</v>
      </c>
      <c r="J56" s="44" t="s">
        <v>22</v>
      </c>
      <c r="K56" s="57">
        <v>0</v>
      </c>
      <c r="L56" s="44" t="s">
        <v>22</v>
      </c>
      <c r="M56" s="57">
        <v>0</v>
      </c>
      <c r="N56" s="44" t="s">
        <v>22</v>
      </c>
      <c r="O56" s="57">
        <v>0</v>
      </c>
      <c r="P56" s="44" t="s">
        <v>22</v>
      </c>
      <c r="Q56" s="57">
        <v>42</v>
      </c>
      <c r="R56" s="44" t="s">
        <v>22</v>
      </c>
      <c r="S56" s="57">
        <v>0</v>
      </c>
      <c r="T56" s="44" t="s">
        <v>22</v>
      </c>
      <c r="U56" s="57">
        <v>0</v>
      </c>
      <c r="V56" s="44" t="s">
        <v>22</v>
      </c>
      <c r="W56" s="57">
        <v>98</v>
      </c>
      <c r="X56" s="44" t="s">
        <v>22</v>
      </c>
      <c r="Y56" s="57">
        <v>0</v>
      </c>
      <c r="Z56" s="44" t="s">
        <v>22</v>
      </c>
      <c r="AA56" s="57">
        <v>0</v>
      </c>
      <c r="AB56" s="52" t="s">
        <v>22</v>
      </c>
      <c r="AC56" s="51">
        <f t="shared" si="8"/>
        <v>140</v>
      </c>
    </row>
    <row r="57" spans="1:29" x14ac:dyDescent="0.2">
      <c r="A57" s="67"/>
      <c r="B57" s="67"/>
      <c r="C57" s="44" t="s">
        <v>16</v>
      </c>
      <c r="D57" s="44" t="s">
        <v>22</v>
      </c>
      <c r="E57" s="45">
        <v>50</v>
      </c>
      <c r="F57" s="44" t="s">
        <v>22</v>
      </c>
      <c r="G57" s="45">
        <v>0</v>
      </c>
      <c r="H57" s="44" t="s">
        <v>22</v>
      </c>
      <c r="I57" s="45">
        <v>0</v>
      </c>
      <c r="J57" s="44" t="s">
        <v>22</v>
      </c>
      <c r="K57" s="57">
        <v>148</v>
      </c>
      <c r="L57" s="44" t="s">
        <v>22</v>
      </c>
      <c r="M57" s="57">
        <v>0</v>
      </c>
      <c r="N57" s="44" t="s">
        <v>22</v>
      </c>
      <c r="O57" s="57">
        <v>0</v>
      </c>
      <c r="P57" s="44" t="s">
        <v>22</v>
      </c>
      <c r="Q57" s="57">
        <v>2437</v>
      </c>
      <c r="R57" s="44" t="s">
        <v>22</v>
      </c>
      <c r="S57" s="57">
        <v>0</v>
      </c>
      <c r="T57" s="44" t="s">
        <v>22</v>
      </c>
      <c r="U57" s="57">
        <v>0</v>
      </c>
      <c r="V57" s="44" t="s">
        <v>22</v>
      </c>
      <c r="W57" s="57">
        <v>141</v>
      </c>
      <c r="X57" s="44" t="s">
        <v>22</v>
      </c>
      <c r="Y57" s="57">
        <v>0</v>
      </c>
      <c r="Z57" s="44" t="s">
        <v>22</v>
      </c>
      <c r="AA57" s="57">
        <v>0</v>
      </c>
      <c r="AB57" s="52" t="s">
        <v>22</v>
      </c>
      <c r="AC57" s="51">
        <f t="shared" si="8"/>
        <v>2776</v>
      </c>
    </row>
    <row r="58" spans="1:29" x14ac:dyDescent="0.2">
      <c r="A58" s="67"/>
      <c r="B58" s="67"/>
      <c r="C58" s="44" t="s">
        <v>17</v>
      </c>
      <c r="D58" s="44" t="s">
        <v>22</v>
      </c>
      <c r="E58" s="45">
        <v>50</v>
      </c>
      <c r="F58" s="44" t="s">
        <v>22</v>
      </c>
      <c r="G58" s="45">
        <v>0</v>
      </c>
      <c r="H58" s="44" t="s">
        <v>22</v>
      </c>
      <c r="I58" s="45">
        <v>0</v>
      </c>
      <c r="J58" s="44" t="s">
        <v>22</v>
      </c>
      <c r="K58" s="57">
        <v>148</v>
      </c>
      <c r="L58" s="44" t="s">
        <v>22</v>
      </c>
      <c r="M58" s="57">
        <v>0</v>
      </c>
      <c r="N58" s="44" t="s">
        <v>22</v>
      </c>
      <c r="O58" s="57">
        <v>0</v>
      </c>
      <c r="P58" s="44" t="s">
        <v>22</v>
      </c>
      <c r="Q58" s="57">
        <v>2479</v>
      </c>
      <c r="R58" s="44" t="s">
        <v>22</v>
      </c>
      <c r="S58" s="57">
        <v>0</v>
      </c>
      <c r="T58" s="44" t="s">
        <v>22</v>
      </c>
      <c r="U58" s="57">
        <v>0</v>
      </c>
      <c r="V58" s="44" t="s">
        <v>22</v>
      </c>
      <c r="W58" s="57">
        <v>239</v>
      </c>
      <c r="X58" s="44" t="s">
        <v>22</v>
      </c>
      <c r="Y58" s="57">
        <v>0</v>
      </c>
      <c r="Z58" s="44" t="s">
        <v>22</v>
      </c>
      <c r="AA58" s="57">
        <v>0</v>
      </c>
      <c r="AB58" s="52" t="s">
        <v>22</v>
      </c>
      <c r="AC58" s="51">
        <f t="shared" si="8"/>
        <v>2916</v>
      </c>
    </row>
    <row r="59" spans="1:29" x14ac:dyDescent="0.2">
      <c r="A59" s="252" t="s">
        <v>66</v>
      </c>
      <c r="B59" s="84" t="s">
        <v>36</v>
      </c>
      <c r="C59" s="46" t="s">
        <v>18</v>
      </c>
      <c r="D59" s="46">
        <f t="shared" ref="D59:AA59" si="16">D27+D35+D43+D51</f>
        <v>29</v>
      </c>
      <c r="E59" s="47">
        <f t="shared" si="16"/>
        <v>10840</v>
      </c>
      <c r="F59" s="46">
        <f t="shared" si="16"/>
        <v>46</v>
      </c>
      <c r="G59" s="47">
        <f t="shared" si="16"/>
        <v>12990</v>
      </c>
      <c r="H59" s="46">
        <f t="shared" si="16"/>
        <v>53</v>
      </c>
      <c r="I59" s="47">
        <f t="shared" si="16"/>
        <v>13368</v>
      </c>
      <c r="J59" s="46">
        <f t="shared" si="16"/>
        <v>54</v>
      </c>
      <c r="K59" s="47">
        <f t="shared" si="16"/>
        <v>13905</v>
      </c>
      <c r="L59" s="46">
        <f t="shared" si="16"/>
        <v>52</v>
      </c>
      <c r="M59" s="47">
        <f t="shared" si="16"/>
        <v>15121</v>
      </c>
      <c r="N59" s="46">
        <f t="shared" si="16"/>
        <v>28</v>
      </c>
      <c r="O59" s="47">
        <f t="shared" si="16"/>
        <v>7809</v>
      </c>
      <c r="P59" s="46">
        <f t="shared" si="16"/>
        <v>70</v>
      </c>
      <c r="Q59" s="47">
        <f t="shared" si="16"/>
        <v>17417</v>
      </c>
      <c r="R59" s="46">
        <f t="shared" si="16"/>
        <v>50</v>
      </c>
      <c r="S59" s="47">
        <f t="shared" si="16"/>
        <v>13162</v>
      </c>
      <c r="T59" s="46">
        <f t="shared" si="16"/>
        <v>43</v>
      </c>
      <c r="U59" s="47">
        <f t="shared" si="16"/>
        <v>11789</v>
      </c>
      <c r="V59" s="46">
        <f t="shared" si="16"/>
        <v>40</v>
      </c>
      <c r="W59" s="47">
        <f t="shared" si="16"/>
        <v>9035</v>
      </c>
      <c r="X59" s="46">
        <f t="shared" si="16"/>
        <v>51</v>
      </c>
      <c r="Y59" s="47">
        <f t="shared" si="16"/>
        <v>14774</v>
      </c>
      <c r="Z59" s="46">
        <f t="shared" si="16"/>
        <v>48</v>
      </c>
      <c r="AA59" s="47">
        <f t="shared" si="16"/>
        <v>13764</v>
      </c>
      <c r="AB59" s="46">
        <f>SUMIF($D$2:$AA$2, "No. of Dwelling Units Approved", D59:AA59)</f>
        <v>564</v>
      </c>
      <c r="AC59" s="47">
        <f t="shared" si="8"/>
        <v>153974</v>
      </c>
    </row>
    <row r="60" spans="1:29" x14ac:dyDescent="0.2">
      <c r="A60" s="252"/>
      <c r="B60" s="84"/>
      <c r="C60" s="46" t="s">
        <v>109</v>
      </c>
      <c r="D60" s="46">
        <f t="shared" ref="D60:AA60" si="17">D28+D36+D44+D52</f>
        <v>0</v>
      </c>
      <c r="E60" s="47">
        <f t="shared" si="17"/>
        <v>0</v>
      </c>
      <c r="F60" s="46">
        <f t="shared" si="17"/>
        <v>4</v>
      </c>
      <c r="G60" s="47">
        <f t="shared" si="17"/>
        <v>535</v>
      </c>
      <c r="H60" s="46">
        <f t="shared" si="17"/>
        <v>2</v>
      </c>
      <c r="I60" s="47">
        <f t="shared" si="17"/>
        <v>340</v>
      </c>
      <c r="J60" s="46">
        <f t="shared" si="17"/>
        <v>7</v>
      </c>
      <c r="K60" s="47">
        <f t="shared" si="17"/>
        <v>1258</v>
      </c>
      <c r="L60" s="46">
        <f t="shared" si="17"/>
        <v>0</v>
      </c>
      <c r="M60" s="47">
        <f t="shared" si="17"/>
        <v>0</v>
      </c>
      <c r="N60" s="46">
        <f t="shared" si="17"/>
        <v>0</v>
      </c>
      <c r="O60" s="47">
        <f t="shared" si="17"/>
        <v>0</v>
      </c>
      <c r="P60" s="46">
        <f t="shared" si="17"/>
        <v>2</v>
      </c>
      <c r="Q60" s="47">
        <f t="shared" si="17"/>
        <v>88</v>
      </c>
      <c r="R60" s="46">
        <f t="shared" si="17"/>
        <v>0</v>
      </c>
      <c r="S60" s="47">
        <f t="shared" si="17"/>
        <v>0</v>
      </c>
      <c r="T60" s="46">
        <f t="shared" si="17"/>
        <v>0</v>
      </c>
      <c r="U60" s="47">
        <f t="shared" si="17"/>
        <v>0</v>
      </c>
      <c r="V60" s="46">
        <f t="shared" si="17"/>
        <v>4</v>
      </c>
      <c r="W60" s="47">
        <f t="shared" si="17"/>
        <v>400</v>
      </c>
      <c r="X60" s="46">
        <f t="shared" si="17"/>
        <v>0</v>
      </c>
      <c r="Y60" s="47">
        <f t="shared" si="17"/>
        <v>0</v>
      </c>
      <c r="Z60" s="46">
        <f t="shared" si="17"/>
        <v>0</v>
      </c>
      <c r="AA60" s="47">
        <f t="shared" si="17"/>
        <v>0</v>
      </c>
      <c r="AB60" s="46">
        <f>SUMIF($D$2:$AA$2, "No. of Dwelling Units Approved", D60:AA60)</f>
        <v>19</v>
      </c>
      <c r="AC60" s="47">
        <f t="shared" si="8"/>
        <v>2621</v>
      </c>
    </row>
    <row r="61" spans="1:29" x14ac:dyDescent="0.2">
      <c r="A61" s="252"/>
      <c r="B61" s="84"/>
      <c r="C61" s="46" t="s">
        <v>110</v>
      </c>
      <c r="D61" s="46">
        <f t="shared" ref="D61:AA61" si="18">D29+D37+D45+D53</f>
        <v>0</v>
      </c>
      <c r="E61" s="47">
        <f t="shared" si="18"/>
        <v>0</v>
      </c>
      <c r="F61" s="46">
        <f t="shared" si="18"/>
        <v>0</v>
      </c>
      <c r="G61" s="47">
        <f t="shared" si="18"/>
        <v>0</v>
      </c>
      <c r="H61" s="46">
        <f t="shared" si="18"/>
        <v>0</v>
      </c>
      <c r="I61" s="47">
        <f t="shared" si="18"/>
        <v>0</v>
      </c>
      <c r="J61" s="46">
        <f t="shared" si="18"/>
        <v>0</v>
      </c>
      <c r="K61" s="47">
        <f t="shared" si="18"/>
        <v>0</v>
      </c>
      <c r="L61" s="46">
        <f t="shared" si="18"/>
        <v>0</v>
      </c>
      <c r="M61" s="47">
        <f t="shared" si="18"/>
        <v>0</v>
      </c>
      <c r="N61" s="46">
        <f t="shared" si="18"/>
        <v>0</v>
      </c>
      <c r="O61" s="47">
        <f t="shared" si="18"/>
        <v>0</v>
      </c>
      <c r="P61" s="46">
        <f t="shared" si="18"/>
        <v>0</v>
      </c>
      <c r="Q61" s="47">
        <f t="shared" si="18"/>
        <v>0</v>
      </c>
      <c r="R61" s="46">
        <f t="shared" si="18"/>
        <v>62</v>
      </c>
      <c r="S61" s="47">
        <f t="shared" si="18"/>
        <v>10500</v>
      </c>
      <c r="T61" s="46">
        <f t="shared" si="18"/>
        <v>0</v>
      </c>
      <c r="U61" s="47">
        <f t="shared" si="18"/>
        <v>0</v>
      </c>
      <c r="V61" s="46">
        <f t="shared" si="18"/>
        <v>0</v>
      </c>
      <c r="W61" s="47">
        <f t="shared" si="18"/>
        <v>0</v>
      </c>
      <c r="X61" s="46">
        <f t="shared" si="18"/>
        <v>0</v>
      </c>
      <c r="Y61" s="47">
        <f t="shared" si="18"/>
        <v>0</v>
      </c>
      <c r="Z61" s="46">
        <f t="shared" si="18"/>
        <v>0</v>
      </c>
      <c r="AA61" s="47">
        <f t="shared" si="18"/>
        <v>0</v>
      </c>
      <c r="AB61" s="46">
        <f>SUMIF($D$2:$AA$2, "No. of Dwelling Units Approved", D61:AA61)</f>
        <v>62</v>
      </c>
      <c r="AC61" s="47">
        <f t="shared" ref="AC61" si="19">SUMIF($D$2:$AA$2, "Value of Approvals ($000)", D61:AA61)</f>
        <v>10500</v>
      </c>
    </row>
    <row r="62" spans="1:29" x14ac:dyDescent="0.2">
      <c r="A62" s="252"/>
      <c r="B62" s="46"/>
      <c r="C62" s="46" t="s">
        <v>19</v>
      </c>
      <c r="D62" s="46">
        <f t="shared" ref="D62:AA62" si="20">D30+D38+D46+D54</f>
        <v>29</v>
      </c>
      <c r="E62" s="47">
        <f t="shared" si="20"/>
        <v>10840</v>
      </c>
      <c r="F62" s="46">
        <f t="shared" si="20"/>
        <v>50</v>
      </c>
      <c r="G62" s="47">
        <f t="shared" si="20"/>
        <v>13525</v>
      </c>
      <c r="H62" s="46">
        <f t="shared" si="20"/>
        <v>55</v>
      </c>
      <c r="I62" s="47">
        <f t="shared" si="20"/>
        <v>13708</v>
      </c>
      <c r="J62" s="46">
        <f t="shared" si="20"/>
        <v>61</v>
      </c>
      <c r="K62" s="47">
        <f t="shared" si="20"/>
        <v>15163</v>
      </c>
      <c r="L62" s="46">
        <f t="shared" si="20"/>
        <v>52</v>
      </c>
      <c r="M62" s="47">
        <f t="shared" si="20"/>
        <v>15121</v>
      </c>
      <c r="N62" s="46">
        <f t="shared" si="20"/>
        <v>28</v>
      </c>
      <c r="O62" s="47">
        <f t="shared" si="20"/>
        <v>7809</v>
      </c>
      <c r="P62" s="46">
        <f t="shared" si="20"/>
        <v>72</v>
      </c>
      <c r="Q62" s="47">
        <f t="shared" si="20"/>
        <v>17505</v>
      </c>
      <c r="R62" s="46">
        <f t="shared" si="20"/>
        <v>112</v>
      </c>
      <c r="S62" s="47">
        <f t="shared" si="20"/>
        <v>23662</v>
      </c>
      <c r="T62" s="46">
        <f t="shared" si="20"/>
        <v>43</v>
      </c>
      <c r="U62" s="47">
        <f t="shared" si="20"/>
        <v>11789</v>
      </c>
      <c r="V62" s="46">
        <f t="shared" si="20"/>
        <v>44</v>
      </c>
      <c r="W62" s="47">
        <f t="shared" si="20"/>
        <v>9435</v>
      </c>
      <c r="X62" s="46">
        <f t="shared" si="20"/>
        <v>51</v>
      </c>
      <c r="Y62" s="47">
        <f t="shared" si="20"/>
        <v>14774</v>
      </c>
      <c r="Z62" s="46">
        <f t="shared" si="20"/>
        <v>48</v>
      </c>
      <c r="AA62" s="47">
        <f t="shared" si="20"/>
        <v>13764</v>
      </c>
      <c r="AB62" s="46">
        <f>SUMIF($D$2:$AA$2, "No. of Dwelling Units Approved", D62:AA62)</f>
        <v>645</v>
      </c>
      <c r="AC62" s="47">
        <f t="shared" si="8"/>
        <v>167095</v>
      </c>
    </row>
    <row r="63" spans="1:29" x14ac:dyDescent="0.2">
      <c r="A63" s="252"/>
      <c r="B63" s="46"/>
      <c r="C63" s="46" t="s">
        <v>14</v>
      </c>
      <c r="D63" s="46" t="s">
        <v>22</v>
      </c>
      <c r="E63" s="47">
        <f>E31+E39+E47+E55</f>
        <v>2232</v>
      </c>
      <c r="F63" s="46" t="s">
        <v>22</v>
      </c>
      <c r="G63" s="47">
        <f>G31+G39+G47+G55</f>
        <v>3453</v>
      </c>
      <c r="H63" s="46" t="s">
        <v>22</v>
      </c>
      <c r="I63" s="47">
        <f>I31+I39+I47+I55</f>
        <v>2044</v>
      </c>
      <c r="J63" s="46" t="s">
        <v>22</v>
      </c>
      <c r="K63" s="47">
        <f>K31+K39+K47+K55</f>
        <v>3027</v>
      </c>
      <c r="L63" s="46" t="s">
        <v>22</v>
      </c>
      <c r="M63" s="47">
        <f>M31+M39+M47+M55</f>
        <v>4524</v>
      </c>
      <c r="N63" s="46" t="s">
        <v>22</v>
      </c>
      <c r="O63" s="47">
        <f>O31+O39+O47+O55</f>
        <v>2049</v>
      </c>
      <c r="P63" s="46" t="s">
        <v>22</v>
      </c>
      <c r="Q63" s="47">
        <f>Q31+Q39+Q47+Q55</f>
        <v>2344</v>
      </c>
      <c r="R63" s="46" t="s">
        <v>22</v>
      </c>
      <c r="S63" s="47">
        <f>S31+S39+S47+S55</f>
        <v>1803</v>
      </c>
      <c r="T63" s="46" t="s">
        <v>22</v>
      </c>
      <c r="U63" s="47">
        <f>U31+U39+U47+U55</f>
        <v>3126</v>
      </c>
      <c r="V63" s="46" t="s">
        <v>22</v>
      </c>
      <c r="W63" s="47">
        <f>W31+W39+W47+W55</f>
        <v>3315</v>
      </c>
      <c r="X63" s="46" t="s">
        <v>22</v>
      </c>
      <c r="Y63" s="47">
        <f>Y31+Y39+Y47+Y55</f>
        <v>3500</v>
      </c>
      <c r="Z63" s="46" t="s">
        <v>22</v>
      </c>
      <c r="AA63" s="47">
        <f>AA31+AA39+AA47+AA55</f>
        <v>3977</v>
      </c>
      <c r="AB63" s="46" t="s">
        <v>22</v>
      </c>
      <c r="AC63" s="47">
        <f t="shared" si="8"/>
        <v>35394</v>
      </c>
    </row>
    <row r="64" spans="1:29" x14ac:dyDescent="0.2">
      <c r="A64" s="252"/>
      <c r="B64" s="46"/>
      <c r="C64" s="46" t="s">
        <v>15</v>
      </c>
      <c r="D64" s="46" t="s">
        <v>22</v>
      </c>
      <c r="E64" s="47">
        <f>E32+E40+E48+E56</f>
        <v>13072</v>
      </c>
      <c r="F64" s="46" t="s">
        <v>22</v>
      </c>
      <c r="G64" s="47">
        <f>G32+G40+G48+G56</f>
        <v>16980</v>
      </c>
      <c r="H64" s="46" t="s">
        <v>22</v>
      </c>
      <c r="I64" s="47">
        <f>I32+I40+I48+I56</f>
        <v>15752</v>
      </c>
      <c r="J64" s="46" t="s">
        <v>22</v>
      </c>
      <c r="K64" s="47">
        <f>K32+K40+K48+K56</f>
        <v>18189</v>
      </c>
      <c r="L64" s="46" t="s">
        <v>22</v>
      </c>
      <c r="M64" s="47">
        <f>M32+M40+M48+M56</f>
        <v>19645</v>
      </c>
      <c r="N64" s="46" t="s">
        <v>22</v>
      </c>
      <c r="O64" s="47">
        <f>O32+O40+O48+O56</f>
        <v>9857</v>
      </c>
      <c r="P64" s="46" t="s">
        <v>22</v>
      </c>
      <c r="Q64" s="47">
        <f>Q32+Q40+Q48+Q56</f>
        <v>19848</v>
      </c>
      <c r="R64" s="46" t="s">
        <v>22</v>
      </c>
      <c r="S64" s="47">
        <f>S32+S40+S48+S56</f>
        <v>25465</v>
      </c>
      <c r="T64" s="46" t="s">
        <v>22</v>
      </c>
      <c r="U64" s="47">
        <f>U32+U40+U48+U56</f>
        <v>14916</v>
      </c>
      <c r="V64" s="46" t="s">
        <v>22</v>
      </c>
      <c r="W64" s="47">
        <f>W32+W40+W48+W56</f>
        <v>12750</v>
      </c>
      <c r="X64" s="46" t="s">
        <v>22</v>
      </c>
      <c r="Y64" s="47">
        <f>Y32+Y40+Y48+Y56</f>
        <v>18275</v>
      </c>
      <c r="Z64" s="46" t="s">
        <v>22</v>
      </c>
      <c r="AA64" s="47">
        <f>AA32+AA40+AA48+AA56</f>
        <v>17740</v>
      </c>
      <c r="AB64" s="46" t="s">
        <v>22</v>
      </c>
      <c r="AC64" s="47">
        <f t="shared" si="8"/>
        <v>202489</v>
      </c>
    </row>
    <row r="65" spans="1:30" x14ac:dyDescent="0.2">
      <c r="A65" s="252"/>
      <c r="B65" s="46"/>
      <c r="C65" s="46" t="s">
        <v>16</v>
      </c>
      <c r="D65" s="46" t="s">
        <v>22</v>
      </c>
      <c r="E65" s="47">
        <f>E33+E41+E49+E57</f>
        <v>7041</v>
      </c>
      <c r="F65" s="46" t="s">
        <v>22</v>
      </c>
      <c r="G65" s="47">
        <f>G33+G41+G49+G57</f>
        <v>4422</v>
      </c>
      <c r="H65" s="46" t="s">
        <v>22</v>
      </c>
      <c r="I65" s="47">
        <f>I33+I41+I49+I57</f>
        <v>10857</v>
      </c>
      <c r="J65" s="46" t="s">
        <v>22</v>
      </c>
      <c r="K65" s="47">
        <f>K33+K41+K49+K57</f>
        <v>12411</v>
      </c>
      <c r="L65" s="46" t="s">
        <v>22</v>
      </c>
      <c r="M65" s="47">
        <f>M33+M41+M49+M57</f>
        <v>12551</v>
      </c>
      <c r="N65" s="46" t="s">
        <v>22</v>
      </c>
      <c r="O65" s="47">
        <f>O33+O41+O49+O57</f>
        <v>1509</v>
      </c>
      <c r="P65" s="46" t="s">
        <v>22</v>
      </c>
      <c r="Q65" s="47">
        <f>Q33+Q41+Q49+Q57</f>
        <v>14804</v>
      </c>
      <c r="R65" s="46" t="s">
        <v>22</v>
      </c>
      <c r="S65" s="47">
        <f>S33+S41+S49+S57</f>
        <v>17410</v>
      </c>
      <c r="T65" s="46" t="s">
        <v>22</v>
      </c>
      <c r="U65" s="47">
        <f>U33+U41+U49+U57</f>
        <v>17135</v>
      </c>
      <c r="V65" s="46" t="s">
        <v>22</v>
      </c>
      <c r="W65" s="47">
        <f>W33+W41+W49+W57</f>
        <v>7631</v>
      </c>
      <c r="X65" s="46" t="s">
        <v>22</v>
      </c>
      <c r="Y65" s="47">
        <f>Y33+Y41+Y49+Y57</f>
        <v>2997</v>
      </c>
      <c r="Z65" s="46" t="s">
        <v>22</v>
      </c>
      <c r="AA65" s="47">
        <f>AA33+AA41+AA49+AA57</f>
        <v>4841</v>
      </c>
      <c r="AB65" s="46" t="s">
        <v>22</v>
      </c>
      <c r="AC65" s="47">
        <f t="shared" si="8"/>
        <v>113609</v>
      </c>
    </row>
    <row r="66" spans="1:30" x14ac:dyDescent="0.2">
      <c r="A66" s="252"/>
      <c r="B66" s="46"/>
      <c r="C66" s="46" t="s">
        <v>17</v>
      </c>
      <c r="D66" s="46" t="s">
        <v>22</v>
      </c>
      <c r="E66" s="47">
        <f>E34+E42+E50+E58</f>
        <v>20112</v>
      </c>
      <c r="F66" s="46" t="s">
        <v>22</v>
      </c>
      <c r="G66" s="47">
        <f>G34+G42+G50+G58</f>
        <v>21402</v>
      </c>
      <c r="H66" s="46" t="s">
        <v>22</v>
      </c>
      <c r="I66" s="47">
        <f>I34+I42+I50+I58</f>
        <v>26610</v>
      </c>
      <c r="J66" s="46" t="s">
        <v>22</v>
      </c>
      <c r="K66" s="47">
        <f>K34+K42+K50+K58</f>
        <v>30601</v>
      </c>
      <c r="L66" s="46" t="s">
        <v>22</v>
      </c>
      <c r="M66" s="47">
        <f>M34+M42+M50+M58</f>
        <v>32195</v>
      </c>
      <c r="N66" s="46" t="s">
        <v>22</v>
      </c>
      <c r="O66" s="47">
        <f>O34+O42+O50+O58</f>
        <v>11365</v>
      </c>
      <c r="P66" s="46" t="s">
        <v>22</v>
      </c>
      <c r="Q66" s="47">
        <f>Q34+Q42+Q50+Q58</f>
        <v>34652</v>
      </c>
      <c r="R66" s="46" t="s">
        <v>22</v>
      </c>
      <c r="S66" s="47">
        <f>S34+S42+S50+S58</f>
        <v>42876</v>
      </c>
      <c r="T66" s="46" t="s">
        <v>22</v>
      </c>
      <c r="U66" s="47">
        <f>U34+U42+U50+U58</f>
        <v>32051</v>
      </c>
      <c r="V66" s="46" t="s">
        <v>22</v>
      </c>
      <c r="W66" s="47">
        <f>W34+W42+W50+W58</f>
        <v>20381</v>
      </c>
      <c r="X66" s="46" t="s">
        <v>22</v>
      </c>
      <c r="Y66" s="47">
        <f>Y34+Y42+Y50+Y58</f>
        <v>21272</v>
      </c>
      <c r="Z66" s="46" t="s">
        <v>22</v>
      </c>
      <c r="AA66" s="47">
        <f>AA34+AA42+AA50+AA58</f>
        <v>22582</v>
      </c>
      <c r="AB66" s="46" t="s">
        <v>22</v>
      </c>
      <c r="AC66" s="47">
        <f t="shared" si="8"/>
        <v>316099</v>
      </c>
    </row>
    <row r="67" spans="1:30" x14ac:dyDescent="0.2">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85"/>
      <c r="AC67" s="86"/>
    </row>
    <row r="68" spans="1:30" x14ac:dyDescent="0.2">
      <c r="A68" s="65" t="s">
        <v>95</v>
      </c>
      <c r="B68" s="65"/>
      <c r="C68" s="65"/>
      <c r="D68" s="65"/>
      <c r="E68" s="62"/>
      <c r="F68" s="65"/>
      <c r="G68" s="62"/>
      <c r="H68" s="62"/>
      <c r="I68" s="62"/>
      <c r="J68" s="65"/>
      <c r="K68" s="65"/>
      <c r="L68" s="65"/>
      <c r="M68" s="65"/>
      <c r="N68" s="65"/>
      <c r="O68" s="65"/>
      <c r="P68" s="65"/>
      <c r="Q68" s="65"/>
      <c r="R68" s="65"/>
      <c r="S68" s="65"/>
      <c r="T68" s="65"/>
      <c r="U68" s="65"/>
      <c r="V68" s="65"/>
      <c r="W68" s="65"/>
      <c r="X68" s="65"/>
      <c r="Y68" s="65"/>
      <c r="Z68" s="65"/>
      <c r="AA68" s="65"/>
      <c r="AB68" s="65"/>
      <c r="AC68" s="65"/>
      <c r="AD68" s="87"/>
    </row>
    <row r="69" spans="1:30" x14ac:dyDescent="0.2">
      <c r="A69" s="87"/>
      <c r="B69" s="87"/>
      <c r="C69" s="87"/>
      <c r="D69" s="87"/>
      <c r="E69" s="63"/>
      <c r="F69" s="87"/>
      <c r="G69" s="63"/>
      <c r="H69" s="87"/>
      <c r="I69" s="63"/>
      <c r="J69" s="87"/>
      <c r="K69" s="63"/>
      <c r="L69" s="87"/>
      <c r="M69" s="87"/>
      <c r="N69" s="87"/>
      <c r="O69" s="87"/>
      <c r="P69" s="87"/>
      <c r="Q69" s="87"/>
      <c r="R69" s="87"/>
      <c r="S69" s="87"/>
      <c r="T69" s="87"/>
      <c r="U69" s="87"/>
      <c r="V69" s="87"/>
      <c r="W69" s="87"/>
      <c r="X69" s="87"/>
      <c r="Y69" s="87"/>
      <c r="Z69" s="87"/>
      <c r="AA69" s="87"/>
      <c r="AB69" s="88"/>
      <c r="AC69" s="88"/>
      <c r="AD69" s="87"/>
    </row>
    <row r="70" spans="1:30" x14ac:dyDescent="0.2">
      <c r="A70" s="32"/>
      <c r="B70" s="32"/>
      <c r="C70" s="32"/>
      <c r="D70" s="32"/>
      <c r="E70" s="64"/>
      <c r="F70" s="32"/>
      <c r="G70" s="64"/>
      <c r="H70" s="32"/>
      <c r="I70" s="64"/>
      <c r="J70" s="32"/>
      <c r="K70" s="64"/>
      <c r="L70" s="32"/>
      <c r="M70" s="32"/>
      <c r="N70" s="32"/>
      <c r="O70" s="32"/>
      <c r="P70" s="32"/>
      <c r="Q70" s="32"/>
      <c r="R70" s="32"/>
      <c r="S70" s="32"/>
      <c r="T70" s="32"/>
      <c r="U70" s="32"/>
      <c r="V70" s="32"/>
      <c r="W70" s="32"/>
      <c r="X70" s="32"/>
      <c r="Y70" s="32"/>
      <c r="Z70" s="32"/>
      <c r="AA70" s="32"/>
      <c r="AB70" s="89"/>
      <c r="AC70" s="89"/>
      <c r="AD70" s="32"/>
    </row>
    <row r="71" spans="1:30" x14ac:dyDescent="0.2">
      <c r="A71" s="32"/>
      <c r="B71" s="32"/>
      <c r="C71" s="32"/>
      <c r="D71" s="32"/>
      <c r="E71" s="64"/>
      <c r="F71" s="32"/>
      <c r="G71" s="64"/>
      <c r="H71" s="32"/>
      <c r="I71" s="64"/>
      <c r="J71" s="32"/>
      <c r="K71" s="64"/>
      <c r="L71" s="32"/>
      <c r="M71" s="32"/>
      <c r="N71" s="32"/>
      <c r="O71" s="32"/>
      <c r="P71" s="32"/>
      <c r="Q71" s="32"/>
      <c r="R71" s="32"/>
      <c r="S71" s="32"/>
      <c r="T71" s="32"/>
      <c r="U71" s="32"/>
      <c r="V71" s="32"/>
      <c r="W71" s="32"/>
      <c r="X71" s="32"/>
      <c r="Y71" s="32"/>
      <c r="Z71" s="32"/>
      <c r="AA71" s="32"/>
      <c r="AB71" s="89"/>
      <c r="AC71" s="89"/>
      <c r="AD71" s="32"/>
    </row>
    <row r="72" spans="1:30" x14ac:dyDescent="0.2">
      <c r="A72" s="32"/>
      <c r="B72" s="32"/>
      <c r="C72" s="32"/>
      <c r="D72" s="32"/>
      <c r="E72" s="64"/>
      <c r="F72" s="32"/>
      <c r="G72" s="64"/>
      <c r="H72" s="32"/>
      <c r="I72" s="64"/>
      <c r="J72" s="32"/>
      <c r="K72" s="64"/>
      <c r="L72" s="32"/>
      <c r="M72" s="32"/>
      <c r="N72" s="32"/>
      <c r="O72" s="32"/>
      <c r="P72" s="32"/>
      <c r="Q72" s="32"/>
      <c r="R72" s="32"/>
      <c r="S72" s="32"/>
      <c r="T72" s="32"/>
      <c r="U72" s="32"/>
      <c r="V72" s="32"/>
      <c r="W72" s="32"/>
      <c r="X72" s="32"/>
      <c r="Y72" s="32"/>
      <c r="Z72" s="32"/>
      <c r="AA72" s="32"/>
      <c r="AB72" s="89"/>
      <c r="AC72" s="89"/>
      <c r="AD72" s="32"/>
    </row>
    <row r="73" spans="1:30" x14ac:dyDescent="0.2">
      <c r="A73" s="32"/>
      <c r="B73" s="32"/>
      <c r="C73" s="32"/>
      <c r="D73" s="32"/>
      <c r="E73" s="64"/>
      <c r="F73" s="32"/>
      <c r="G73" s="64"/>
      <c r="H73" s="32"/>
      <c r="I73" s="64"/>
      <c r="J73" s="32"/>
      <c r="K73" s="64"/>
      <c r="L73" s="32"/>
      <c r="M73" s="32"/>
      <c r="N73" s="32"/>
      <c r="O73" s="32"/>
      <c r="P73" s="32"/>
      <c r="Q73" s="32"/>
      <c r="R73" s="32"/>
      <c r="S73" s="32"/>
      <c r="T73" s="32"/>
      <c r="U73" s="32"/>
      <c r="V73" s="32"/>
      <c r="W73" s="32"/>
      <c r="X73" s="32"/>
      <c r="Y73" s="32"/>
      <c r="Z73" s="32"/>
      <c r="AA73" s="32"/>
      <c r="AB73" s="89"/>
      <c r="AC73" s="89"/>
      <c r="AD73" s="32"/>
    </row>
    <row r="74" spans="1:30" x14ac:dyDescent="0.2">
      <c r="A74" s="32"/>
      <c r="B74" s="32"/>
      <c r="C74" s="32"/>
      <c r="D74" s="32"/>
      <c r="E74" s="64"/>
      <c r="F74" s="32"/>
      <c r="G74" s="64"/>
      <c r="H74" s="32"/>
      <c r="I74" s="64"/>
      <c r="J74" s="32"/>
      <c r="K74" s="64"/>
      <c r="L74" s="32"/>
      <c r="M74" s="32"/>
      <c r="N74" s="32"/>
      <c r="O74" s="32"/>
      <c r="P74" s="32"/>
      <c r="Q74" s="32"/>
      <c r="R74" s="32"/>
      <c r="S74" s="32"/>
      <c r="T74" s="32"/>
      <c r="U74" s="32"/>
      <c r="V74" s="32"/>
      <c r="W74" s="32"/>
      <c r="X74" s="32"/>
      <c r="Y74" s="32"/>
      <c r="Z74" s="32"/>
      <c r="AA74" s="32"/>
      <c r="AB74" s="89"/>
      <c r="AC74" s="89"/>
      <c r="AD74" s="32"/>
    </row>
    <row r="75" spans="1:30" x14ac:dyDescent="0.2">
      <c r="A75" s="32"/>
      <c r="B75" s="32"/>
      <c r="C75" s="32"/>
      <c r="D75" s="32"/>
      <c r="E75" s="64"/>
      <c r="F75" s="32"/>
      <c r="G75" s="64"/>
      <c r="H75" s="32"/>
      <c r="I75" s="64"/>
      <c r="J75" s="32"/>
      <c r="K75" s="64"/>
      <c r="L75" s="32"/>
      <c r="M75" s="32"/>
      <c r="N75" s="32"/>
      <c r="O75" s="32"/>
      <c r="P75" s="32"/>
      <c r="Q75" s="32"/>
      <c r="R75" s="32"/>
      <c r="S75" s="32"/>
      <c r="T75" s="32"/>
      <c r="U75" s="32"/>
      <c r="V75" s="32"/>
      <c r="W75" s="32"/>
      <c r="X75" s="32"/>
      <c r="Y75" s="32"/>
      <c r="Z75" s="32"/>
      <c r="AA75" s="32"/>
      <c r="AB75" s="89"/>
      <c r="AC75" s="89"/>
      <c r="AD75" s="32"/>
    </row>
    <row r="76" spans="1:30" x14ac:dyDescent="0.2">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row>
    <row r="77" spans="1:30" x14ac:dyDescent="0.2">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row>
  </sheetData>
  <mergeCells count="18">
    <mergeCell ref="P1:Q1"/>
    <mergeCell ref="R1:S1"/>
    <mergeCell ref="F1:G1"/>
    <mergeCell ref="H1:I1"/>
    <mergeCell ref="J1:K1"/>
    <mergeCell ref="L1:M1"/>
    <mergeCell ref="N1:O1"/>
    <mergeCell ref="A59:A66"/>
    <mergeCell ref="A1:A2"/>
    <mergeCell ref="B1:B2"/>
    <mergeCell ref="C1:C2"/>
    <mergeCell ref="D1:E1"/>
    <mergeCell ref="B19:B25"/>
    <mergeCell ref="T1:U1"/>
    <mergeCell ref="V1:W1"/>
    <mergeCell ref="X1:Y1"/>
    <mergeCell ref="Z1:AA1"/>
    <mergeCell ref="AB1:A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Contents</vt:lpstr>
      <vt:lpstr>Summary</vt:lpstr>
      <vt:lpstr>Queensland</vt:lpstr>
      <vt:lpstr>Brisbane &amp; Surrounds</vt:lpstr>
      <vt:lpstr>Gold Coast</vt:lpstr>
      <vt:lpstr>Sunshine Coast</vt:lpstr>
      <vt:lpstr>Darling Downs &amp; South West Qld</vt:lpstr>
      <vt:lpstr>Burnett &amp; Wide Bay</vt:lpstr>
      <vt:lpstr>Central Queensland</vt:lpstr>
      <vt:lpstr>Mackay &amp; Whitsunday</vt:lpstr>
      <vt:lpstr>North Queensland</vt:lpstr>
      <vt:lpstr>Far North Queensland</vt:lpstr>
      <vt:lpstr>'Sunshine Coast'!Print_Area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Sarah.Kearney</dc:creator>
  <cp:lastModifiedBy>Dyan Johnson</cp:lastModifiedBy>
  <cp:lastPrinted>2012-02-10T05:04:59Z</cp:lastPrinted>
  <dcterms:created xsi:type="dcterms:W3CDTF">2011-10-24T05:36:37Z</dcterms:created>
  <dcterms:modified xsi:type="dcterms:W3CDTF">2017-08-23T01:33:37Z</dcterms:modified>
</cp:coreProperties>
</file>